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la\Documents\Healthman\Comparative Tariffs\2026\Tariffs\"/>
    </mc:Choice>
  </mc:AlternateContent>
  <xr:revisionPtr revIDLastSave="0" documentId="13_ncr:1_{C3AFA397-728A-4868-9E5E-7D1CAD33A1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SYCS Comparitive Tariffs" sheetId="1" r:id="rId1"/>
  </sheets>
  <externalReferences>
    <externalReference r:id="rId2"/>
  </externalReferences>
  <definedNames>
    <definedName name="PredDLR">[1]Parameters!$C$45</definedName>
    <definedName name="PredOHR">[1]Parameters!$C$38</definedName>
    <definedName name="_xlnm.Print_Area" localSheetId="0">'PSYCS Comparitive Tariffs'!$A$1:$BB$37</definedName>
    <definedName name="_xlnm.Print_Titles" localSheetId="0">'PSYCS Comparitive Tariffs'!$A:$E,'PSYCS Comparitive Tariffs'!$1:$7</definedName>
    <definedName name="VAT">[1]Parameters!$C$20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B27" i="1" l="1"/>
  <c r="BB12" i="1"/>
  <c r="BB13" i="1"/>
  <c r="BB14" i="1"/>
  <c r="BB15" i="1"/>
  <c r="BB16" i="1"/>
  <c r="BB17" i="1"/>
  <c r="BB18" i="1"/>
  <c r="BB11" i="1"/>
  <c r="F31" i="1" l="1"/>
  <c r="AL15" i="1" l="1"/>
  <c r="AJ15" i="1"/>
  <c r="H15" i="1" l="1"/>
  <c r="F34" i="1" l="1"/>
  <c r="G34" i="1" s="1"/>
  <c r="F35" i="1"/>
  <c r="G35" i="1" s="1"/>
  <c r="F32" i="1"/>
  <c r="I33" i="1"/>
  <c r="F33" i="1"/>
  <c r="AE15" i="1" l="1"/>
  <c r="AX12" i="1" l="1"/>
  <c r="AX13" i="1"/>
  <c r="AX14" i="1"/>
  <c r="AX15" i="1"/>
  <c r="AX16" i="1"/>
  <c r="AX17" i="1"/>
  <c r="AX18" i="1"/>
  <c r="AX19" i="1"/>
  <c r="AX20" i="1"/>
  <c r="AX21" i="1"/>
  <c r="AX22" i="1"/>
  <c r="AX23" i="1"/>
  <c r="AX24" i="1"/>
  <c r="AX25" i="1"/>
  <c r="AX26" i="1"/>
  <c r="AX31" i="1" s="1"/>
  <c r="AX32" i="1" s="1"/>
  <c r="AX33" i="1" s="1"/>
  <c r="AX34" i="1" s="1"/>
  <c r="AX35" i="1" s="1"/>
  <c r="AX27" i="1"/>
  <c r="AX11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12" i="1"/>
  <c r="AO11" i="1"/>
  <c r="AO31" i="1" s="1"/>
  <c r="AZ27" i="1" l="1"/>
  <c r="AZ26" i="1"/>
  <c r="AZ25" i="1"/>
  <c r="AZ24" i="1"/>
  <c r="AZ23" i="1"/>
  <c r="AZ22" i="1"/>
  <c r="AZ21" i="1"/>
  <c r="AZ20" i="1"/>
  <c r="AZ19" i="1"/>
  <c r="AZ18" i="1"/>
  <c r="AZ17" i="1"/>
  <c r="AZ16" i="1"/>
  <c r="AZ12" i="1"/>
  <c r="AZ13" i="1"/>
  <c r="AZ14" i="1"/>
  <c r="AZ11" i="1"/>
  <c r="BB19" i="1"/>
  <c r="BB20" i="1"/>
  <c r="BB21" i="1"/>
  <c r="BB22" i="1"/>
  <c r="BB23" i="1"/>
  <c r="BB24" i="1"/>
  <c r="BB25" i="1"/>
  <c r="BB26" i="1"/>
  <c r="BB31" i="1" s="1"/>
  <c r="F12" i="1" l="1"/>
  <c r="F13" i="1"/>
  <c r="F14" i="1"/>
  <c r="F16" i="1"/>
  <c r="F17" i="1"/>
  <c r="F18" i="1"/>
  <c r="F19" i="1"/>
  <c r="F20" i="1"/>
  <c r="F21" i="1"/>
  <c r="F22" i="1"/>
  <c r="F23" i="1"/>
  <c r="F24" i="1"/>
  <c r="F25" i="1"/>
  <c r="F26" i="1"/>
  <c r="F27" i="1"/>
  <c r="F11" i="1"/>
  <c r="W15" i="1" l="1"/>
  <c r="F15" i="1"/>
  <c r="AG15" i="1" l="1"/>
  <c r="X15" i="1"/>
  <c r="Y15" i="1" s="1"/>
  <c r="U15" i="1"/>
  <c r="V15" i="1" s="1"/>
  <c r="G15" i="1"/>
  <c r="AK15" i="1"/>
  <c r="AM15" i="1"/>
  <c r="AV15" i="1"/>
  <c r="I15" i="1" l="1"/>
  <c r="J15" i="1" s="1"/>
  <c r="AI15" i="1"/>
  <c r="AF15" i="1"/>
  <c r="AH15" i="1"/>
  <c r="Z15" i="1"/>
  <c r="AD15" i="1"/>
  <c r="AB15" i="1"/>
  <c r="AA15" i="1"/>
  <c r="AC15" i="1"/>
  <c r="M15" i="1" l="1"/>
  <c r="K15" i="1"/>
  <c r="P15" i="1"/>
  <c r="L15" i="1"/>
  <c r="N15" i="1"/>
  <c r="O15" i="1"/>
  <c r="R11" i="1" l="1"/>
  <c r="S11" i="1" s="1"/>
  <c r="BB32" i="1" l="1"/>
  <c r="BB33" i="1" s="1"/>
  <c r="BB34" i="1" s="1"/>
  <c r="V31" i="1"/>
  <c r="V32" i="1"/>
  <c r="V34" i="1"/>
  <c r="V35" i="1"/>
  <c r="X31" i="1"/>
  <c r="X32" i="1"/>
  <c r="X33" i="1" s="1"/>
  <c r="X34" i="1"/>
  <c r="X35" i="1"/>
  <c r="AM27" i="1"/>
  <c r="AK27" i="1"/>
  <c r="AK14" i="1"/>
  <c r="V33" i="1" l="1"/>
  <c r="AZ15" i="1"/>
  <c r="AY15" i="1" s="1"/>
  <c r="BB35" i="1"/>
  <c r="E12" i="1"/>
  <c r="E13" i="1" s="1"/>
  <c r="E14" i="1" s="1"/>
  <c r="E15" i="1" s="1"/>
  <c r="AP15" i="1" l="1"/>
  <c r="E16" i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31" i="1" l="1"/>
  <c r="E32" i="1" s="1"/>
  <c r="E33" i="1" s="1"/>
  <c r="E34" i="1" s="1"/>
  <c r="E35" i="1" s="1"/>
  <c r="D15" i="1"/>
  <c r="AM19" i="1"/>
  <c r="AM13" i="1" s="1"/>
  <c r="Y27" i="1"/>
  <c r="Z27" i="1" s="1"/>
  <c r="AA27" i="1" s="1"/>
  <c r="AB27" i="1" s="1"/>
  <c r="AC27" i="1" s="1"/>
  <c r="AD27" i="1" s="1"/>
  <c r="AM16" i="1" l="1"/>
  <c r="AM17" i="1"/>
  <c r="AM18" i="1"/>
  <c r="AM12" i="1"/>
  <c r="AM11" i="1"/>
  <c r="G32" i="1"/>
  <c r="G33" i="1" s="1"/>
  <c r="G31" i="1"/>
  <c r="G12" i="1"/>
  <c r="G13" i="1"/>
  <c r="G14" i="1"/>
  <c r="G16" i="1"/>
  <c r="G17" i="1"/>
  <c r="G18" i="1"/>
  <c r="G19" i="1"/>
  <c r="G20" i="1"/>
  <c r="G21" i="1"/>
  <c r="G22" i="1"/>
  <c r="G23" i="1"/>
  <c r="G24" i="1"/>
  <c r="G25" i="1"/>
  <c r="G26" i="1"/>
  <c r="G27" i="1"/>
  <c r="G11" i="1"/>
  <c r="AM32" i="1" l="1"/>
  <c r="AM34" i="1"/>
  <c r="AM35" i="1"/>
  <c r="AM31" i="1"/>
  <c r="AM33" i="1" s="1"/>
  <c r="AM26" i="1"/>
  <c r="AM25" i="1"/>
  <c r="AM24" i="1"/>
  <c r="AM23" i="1"/>
  <c r="AM22" i="1"/>
  <c r="AM21" i="1"/>
  <c r="AM20" i="1"/>
  <c r="V12" i="1"/>
  <c r="V13" i="1"/>
  <c r="V14" i="1"/>
  <c r="V16" i="1"/>
  <c r="V17" i="1"/>
  <c r="V18" i="1"/>
  <c r="V19" i="1"/>
  <c r="V20" i="1"/>
  <c r="V21" i="1"/>
  <c r="V22" i="1"/>
  <c r="V23" i="1"/>
  <c r="V24" i="1"/>
  <c r="V25" i="1"/>
  <c r="V26" i="1"/>
  <c r="V27" i="1"/>
  <c r="V11" i="1"/>
  <c r="AP20" i="1" l="1"/>
  <c r="AR32" i="1"/>
  <c r="AR33" i="1"/>
  <c r="AR34" i="1"/>
  <c r="AR35" i="1"/>
  <c r="AR31" i="1"/>
  <c r="AR12" i="1"/>
  <c r="AR13" i="1"/>
  <c r="AR14" i="1"/>
  <c r="AR16" i="1" s="1"/>
  <c r="AR17" i="1" s="1"/>
  <c r="AR18" i="1" s="1"/>
  <c r="AR19" i="1"/>
  <c r="AR20" i="1"/>
  <c r="AR21" i="1"/>
  <c r="AR22" i="1"/>
  <c r="AR23" i="1"/>
  <c r="AR24" i="1"/>
  <c r="AR25" i="1"/>
  <c r="AR26" i="1"/>
  <c r="AR27" i="1"/>
  <c r="AR11" i="1"/>
  <c r="AV32" i="1"/>
  <c r="AV33" i="1"/>
  <c r="AV34" i="1"/>
  <c r="AV35" i="1"/>
  <c r="AV31" i="1"/>
  <c r="AU25" i="1" s="1"/>
  <c r="AV12" i="1"/>
  <c r="AV13" i="1"/>
  <c r="AV14" i="1"/>
  <c r="AV16" i="1"/>
  <c r="AV17" i="1"/>
  <c r="AV18" i="1"/>
  <c r="AV27" i="1"/>
  <c r="AV11" i="1"/>
  <c r="AP12" i="1"/>
  <c r="AP13" i="1"/>
  <c r="AP14" i="1"/>
  <c r="AP16" i="1"/>
  <c r="AP17" i="1"/>
  <c r="AP18" i="1"/>
  <c r="AP19" i="1"/>
  <c r="AP11" i="1"/>
  <c r="AT31" i="1"/>
  <c r="AS32" i="1"/>
  <c r="AT32" i="1"/>
  <c r="AS33" i="1"/>
  <c r="AT33" i="1"/>
  <c r="AS34" i="1"/>
  <c r="AT34" i="1"/>
  <c r="AS35" i="1"/>
  <c r="AT35" i="1"/>
  <c r="AS31" i="1"/>
  <c r="AS12" i="1"/>
  <c r="AT12" i="1"/>
  <c r="AS13" i="1"/>
  <c r="AT13" i="1"/>
  <c r="AS14" i="1"/>
  <c r="AT14" i="1"/>
  <c r="AS19" i="1"/>
  <c r="AT19" i="1"/>
  <c r="AS20" i="1"/>
  <c r="AT20" i="1"/>
  <c r="AS21" i="1"/>
  <c r="AT21" i="1"/>
  <c r="AS22" i="1"/>
  <c r="AT22" i="1"/>
  <c r="AS23" i="1"/>
  <c r="AT23" i="1"/>
  <c r="AS24" i="1"/>
  <c r="AT24" i="1"/>
  <c r="AS25" i="1"/>
  <c r="AT25" i="1"/>
  <c r="AS26" i="1"/>
  <c r="AT26" i="1"/>
  <c r="AS27" i="1"/>
  <c r="AT27" i="1"/>
  <c r="AT11" i="1"/>
  <c r="AS11" i="1"/>
  <c r="AK19" i="1"/>
  <c r="AK20" i="1"/>
  <c r="AK21" i="1"/>
  <c r="AK22" i="1"/>
  <c r="AK23" i="1"/>
  <c r="AK24" i="1"/>
  <c r="AK25" i="1"/>
  <c r="AK26" i="1"/>
  <c r="R32" i="1"/>
  <c r="S32" i="1" s="1"/>
  <c r="R33" i="1"/>
  <c r="T33" i="1" s="1"/>
  <c r="R34" i="1"/>
  <c r="T34" i="1" s="1"/>
  <c r="R35" i="1"/>
  <c r="S35" i="1" s="1"/>
  <c r="R31" i="1"/>
  <c r="S31" i="1" s="1"/>
  <c r="R12" i="1"/>
  <c r="S12" i="1" s="1"/>
  <c r="R13" i="1"/>
  <c r="R14" i="1"/>
  <c r="R19" i="1"/>
  <c r="S19" i="1" s="1"/>
  <c r="R20" i="1"/>
  <c r="S20" i="1" s="1"/>
  <c r="R21" i="1"/>
  <c r="S21" i="1" s="1"/>
  <c r="R22" i="1"/>
  <c r="T22" i="1" s="1"/>
  <c r="R23" i="1"/>
  <c r="S23" i="1" s="1"/>
  <c r="R24" i="1"/>
  <c r="S24" i="1" s="1"/>
  <c r="R25" i="1"/>
  <c r="S25" i="1" s="1"/>
  <c r="R26" i="1"/>
  <c r="T11" i="1"/>
  <c r="AQ18" i="1" l="1"/>
  <c r="AQ17" i="1"/>
  <c r="AQ15" i="1" s="1"/>
  <c r="AQ16" i="1"/>
  <c r="AV23" i="1"/>
  <c r="AU26" i="1"/>
  <c r="AV20" i="1"/>
  <c r="AV24" i="1"/>
  <c r="AV19" i="1"/>
  <c r="AV21" i="1"/>
  <c r="AV22" i="1"/>
  <c r="T13" i="1"/>
  <c r="R16" i="1"/>
  <c r="R17" i="1" s="1"/>
  <c r="AP21" i="1"/>
  <c r="AK18" i="1"/>
  <c r="AK13" i="1"/>
  <c r="AK17" i="1"/>
  <c r="AK12" i="1"/>
  <c r="AK16" i="1"/>
  <c r="AK11" i="1"/>
  <c r="S14" i="1"/>
  <c r="T26" i="1"/>
  <c r="R27" i="1"/>
  <c r="S27" i="1" s="1"/>
  <c r="T20" i="1"/>
  <c r="T19" i="1"/>
  <c r="S33" i="1"/>
  <c r="S34" i="1"/>
  <c r="S26" i="1"/>
  <c r="T24" i="1"/>
  <c r="T23" i="1"/>
  <c r="S22" i="1"/>
  <c r="T14" i="1"/>
  <c r="S13" i="1"/>
  <c r="T35" i="1"/>
  <c r="T32" i="1"/>
  <c r="T31" i="1"/>
  <c r="T25" i="1"/>
  <c r="T21" i="1"/>
  <c r="T12" i="1"/>
  <c r="AF32" i="1"/>
  <c r="AF33" i="1" s="1"/>
  <c r="AF34" i="1"/>
  <c r="AF35" i="1"/>
  <c r="AF31" i="1"/>
  <c r="AF12" i="1"/>
  <c r="AF13" i="1"/>
  <c r="AF14" i="1"/>
  <c r="AF19" i="1"/>
  <c r="AF20" i="1"/>
  <c r="AF21" i="1"/>
  <c r="AF22" i="1"/>
  <c r="AF23" i="1"/>
  <c r="AF24" i="1"/>
  <c r="AF25" i="1"/>
  <c r="AF26" i="1"/>
  <c r="AF11" i="1"/>
  <c r="R18" i="1" l="1"/>
  <c r="Q18" i="1" s="1"/>
  <c r="Q17" i="1"/>
  <c r="Q15" i="1" s="1"/>
  <c r="AP22" i="1"/>
  <c r="T27" i="1"/>
  <c r="AF18" i="1"/>
  <c r="AF17" i="1"/>
  <c r="AF16" i="1"/>
  <c r="AF27" i="1"/>
  <c r="I35" i="1"/>
  <c r="I34" i="1"/>
  <c r="I32" i="1"/>
  <c r="I31" i="1"/>
  <c r="I12" i="1"/>
  <c r="I13" i="1"/>
  <c r="I14" i="1"/>
  <c r="I16" i="1"/>
  <c r="I17" i="1"/>
  <c r="I18" i="1"/>
  <c r="I19" i="1"/>
  <c r="I20" i="1"/>
  <c r="I21" i="1"/>
  <c r="I22" i="1"/>
  <c r="I23" i="1"/>
  <c r="I24" i="1"/>
  <c r="I25" i="1"/>
  <c r="I26" i="1"/>
  <c r="I27" i="1"/>
  <c r="I11" i="1"/>
  <c r="AP23" i="1" l="1"/>
  <c r="K27" i="1"/>
  <c r="L27" i="1"/>
  <c r="K26" i="1"/>
  <c r="L26" i="1"/>
  <c r="K25" i="1"/>
  <c r="L25" i="1"/>
  <c r="K24" i="1"/>
  <c r="L24" i="1"/>
  <c r="K23" i="1"/>
  <c r="L23" i="1"/>
  <c r="K22" i="1"/>
  <c r="L22" i="1"/>
  <c r="K21" i="1"/>
  <c r="L21" i="1"/>
  <c r="K20" i="1"/>
  <c r="L20" i="1"/>
  <c r="K19" i="1"/>
  <c r="L19" i="1"/>
  <c r="K18" i="1"/>
  <c r="L18" i="1"/>
  <c r="K17" i="1"/>
  <c r="L17" i="1"/>
  <c r="K16" i="1"/>
  <c r="L16" i="1"/>
  <c r="K14" i="1"/>
  <c r="L14" i="1"/>
  <c r="K13" i="1"/>
  <c r="L13" i="1"/>
  <c r="K12" i="1"/>
  <c r="L12" i="1"/>
  <c r="K35" i="1"/>
  <c r="L35" i="1"/>
  <c r="K34" i="1"/>
  <c r="L34" i="1"/>
  <c r="K32" i="1"/>
  <c r="L32" i="1"/>
  <c r="K31" i="1"/>
  <c r="L31" i="1"/>
  <c r="K11" i="1"/>
  <c r="L11" i="1"/>
  <c r="J11" i="1"/>
  <c r="O11" i="1"/>
  <c r="N11" i="1"/>
  <c r="M11" i="1"/>
  <c r="J27" i="1"/>
  <c r="M27" i="1"/>
  <c r="O27" i="1"/>
  <c r="P27" i="1"/>
  <c r="N27" i="1"/>
  <c r="P23" i="1"/>
  <c r="M23" i="1"/>
  <c r="N23" i="1"/>
  <c r="O23" i="1"/>
  <c r="J23" i="1"/>
  <c r="J19" i="1"/>
  <c r="M19" i="1"/>
  <c r="N19" i="1"/>
  <c r="O19" i="1"/>
  <c r="P19" i="1"/>
  <c r="J14" i="1"/>
  <c r="P14" i="1"/>
  <c r="M14" i="1"/>
  <c r="N14" i="1"/>
  <c r="O14" i="1"/>
  <c r="M32" i="1"/>
  <c r="N32" i="1"/>
  <c r="O32" i="1"/>
  <c r="J32" i="1"/>
  <c r="P32" i="1"/>
  <c r="O26" i="1"/>
  <c r="N26" i="1"/>
  <c r="J26" i="1"/>
  <c r="P26" i="1"/>
  <c r="M26" i="1"/>
  <c r="M22" i="1"/>
  <c r="N22" i="1"/>
  <c r="O22" i="1"/>
  <c r="J22" i="1"/>
  <c r="P22" i="1"/>
  <c r="M18" i="1"/>
  <c r="N18" i="1"/>
  <c r="O18" i="1"/>
  <c r="J18" i="1"/>
  <c r="P18" i="1"/>
  <c r="M13" i="1"/>
  <c r="N13" i="1"/>
  <c r="O13" i="1"/>
  <c r="J13" i="1"/>
  <c r="P13" i="1"/>
  <c r="N34" i="1"/>
  <c r="O34" i="1"/>
  <c r="J34" i="1"/>
  <c r="P34" i="1"/>
  <c r="M34" i="1"/>
  <c r="N25" i="1"/>
  <c r="O25" i="1"/>
  <c r="P25" i="1"/>
  <c r="J25" i="1"/>
  <c r="M25" i="1"/>
  <c r="O21" i="1"/>
  <c r="J21" i="1"/>
  <c r="P21" i="1"/>
  <c r="M21" i="1"/>
  <c r="N21" i="1"/>
  <c r="N17" i="1"/>
  <c r="O17" i="1"/>
  <c r="P17" i="1"/>
  <c r="J17" i="1"/>
  <c r="M17" i="1"/>
  <c r="P12" i="1"/>
  <c r="O12" i="1"/>
  <c r="J12" i="1"/>
  <c r="N12" i="1"/>
  <c r="M12" i="1"/>
  <c r="M35" i="1"/>
  <c r="N35" i="1"/>
  <c r="O35" i="1"/>
  <c r="J35" i="1"/>
  <c r="P35" i="1"/>
  <c r="P11" i="1"/>
  <c r="J24" i="1"/>
  <c r="P24" i="1"/>
  <c r="M24" i="1"/>
  <c r="N24" i="1"/>
  <c r="O24" i="1"/>
  <c r="O20" i="1"/>
  <c r="J20" i="1"/>
  <c r="P20" i="1"/>
  <c r="M20" i="1"/>
  <c r="N20" i="1"/>
  <c r="O16" i="1"/>
  <c r="J16" i="1"/>
  <c r="P16" i="1"/>
  <c r="M16" i="1"/>
  <c r="N16" i="1"/>
  <c r="P31" i="1"/>
  <c r="J31" i="1"/>
  <c r="O31" i="1"/>
  <c r="N31" i="1"/>
  <c r="M31" i="1"/>
  <c r="AH32" i="1"/>
  <c r="AH34" i="1"/>
  <c r="AH35" i="1"/>
  <c r="AH31" i="1"/>
  <c r="AH11" i="1"/>
  <c r="AH13" i="1"/>
  <c r="AH14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P24" i="1" l="1"/>
  <c r="AG12" i="1"/>
  <c r="AH12" i="1"/>
  <c r="AI12" i="1"/>
  <c r="AI21" i="1"/>
  <c r="AG21" i="1"/>
  <c r="AG18" i="1"/>
  <c r="AI18" i="1"/>
  <c r="AI17" i="1"/>
  <c r="AG17" i="1"/>
  <c r="AG20" i="1"/>
  <c r="AI20" i="1"/>
  <c r="AI27" i="1"/>
  <c r="AG27" i="1"/>
  <c r="AG25" i="1"/>
  <c r="AI25" i="1"/>
  <c r="AG24" i="1"/>
  <c r="AI24" i="1"/>
  <c r="AG16" i="1"/>
  <c r="AI16" i="1"/>
  <c r="AG19" i="1"/>
  <c r="AI19" i="1"/>
  <c r="AG23" i="1"/>
  <c r="AI23" i="1"/>
  <c r="AG26" i="1"/>
  <c r="AI26" i="1"/>
  <c r="AG22" i="1"/>
  <c r="AI22" i="1"/>
  <c r="AG32" i="1"/>
  <c r="AI32" i="1"/>
  <c r="AG34" i="1"/>
  <c r="AI34" i="1"/>
  <c r="AG35" i="1"/>
  <c r="AI35" i="1"/>
  <c r="AI31" i="1"/>
  <c r="AG31" i="1"/>
  <c r="AG11" i="1"/>
  <c r="AI11" i="1"/>
  <c r="AG13" i="1"/>
  <c r="AI13" i="1"/>
  <c r="AG14" i="1"/>
  <c r="AI14" i="1"/>
  <c r="X11" i="1"/>
  <c r="Y11" i="1" s="1"/>
  <c r="X12" i="1"/>
  <c r="Y12" i="1" s="1"/>
  <c r="X13" i="1"/>
  <c r="X14" i="1"/>
  <c r="X16" i="1"/>
  <c r="X17" i="1"/>
  <c r="X18" i="1"/>
  <c r="X19" i="1"/>
  <c r="AA19" i="1" s="1"/>
  <c r="X20" i="1"/>
  <c r="AB20" i="1" s="1"/>
  <c r="X21" i="1"/>
  <c r="AA21" i="1" s="1"/>
  <c r="X22" i="1"/>
  <c r="AD22" i="1" s="1"/>
  <c r="X23" i="1"/>
  <c r="X24" i="1"/>
  <c r="X25" i="1"/>
  <c r="X26" i="1"/>
  <c r="X27" i="1"/>
  <c r="D11" i="1"/>
  <c r="D12" i="1"/>
  <c r="D13" i="1"/>
  <c r="D14" i="1"/>
  <c r="D19" i="1"/>
  <c r="D20" i="1"/>
  <c r="D21" i="1"/>
  <c r="D22" i="1"/>
  <c r="D23" i="1"/>
  <c r="D24" i="1"/>
  <c r="D25" i="1"/>
  <c r="D26" i="1"/>
  <c r="D16" i="1"/>
  <c r="D17" i="1"/>
  <c r="D18" i="1"/>
  <c r="D27" i="1"/>
  <c r="D31" i="1"/>
  <c r="D32" i="1"/>
  <c r="D33" i="1"/>
  <c r="D34" i="1"/>
  <c r="D35" i="1"/>
  <c r="AP25" i="1" l="1"/>
  <c r="Z25" i="1"/>
  <c r="Y25" i="1"/>
  <c r="AC17" i="1"/>
  <c r="Y17" i="1"/>
  <c r="AA31" i="1"/>
  <c r="Y31" i="1"/>
  <c r="AC24" i="1"/>
  <c r="Y24" i="1"/>
  <c r="AC16" i="1"/>
  <c r="Y16" i="1"/>
  <c r="Z23" i="1"/>
  <c r="Y23" i="1"/>
  <c r="AD14" i="1"/>
  <c r="Y14" i="1"/>
  <c r="AC35" i="1"/>
  <c r="Y35" i="1"/>
  <c r="Z32" i="1"/>
  <c r="Y32" i="1"/>
  <c r="AB26" i="1"/>
  <c r="Y26" i="1"/>
  <c r="AA18" i="1"/>
  <c r="Y18" i="1"/>
  <c r="AA13" i="1"/>
  <c r="Y13" i="1"/>
  <c r="AC34" i="1"/>
  <c r="Y34" i="1"/>
  <c r="AA11" i="1"/>
  <c r="Z11" i="1"/>
  <c r="AC12" i="1"/>
  <c r="AB12" i="1"/>
  <c r="AA12" i="1"/>
  <c r="AD12" i="1"/>
  <c r="Z12" i="1"/>
  <c r="AB17" i="1"/>
  <c r="AB16" i="1"/>
  <c r="AD24" i="1"/>
  <c r="AC22" i="1"/>
  <c r="AB18" i="1"/>
  <c r="AD11" i="1"/>
  <c r="AA22" i="1"/>
  <c r="AB22" i="1"/>
  <c r="AA20" i="1"/>
  <c r="AC32" i="1"/>
  <c r="AC11" i="1"/>
  <c r="Z24" i="1"/>
  <c r="AD20" i="1"/>
  <c r="AD16" i="1"/>
  <c r="AC18" i="1"/>
  <c r="AD18" i="1"/>
  <c r="AB11" i="1"/>
  <c r="AC20" i="1"/>
  <c r="Z18" i="1"/>
  <c r="AB32" i="1"/>
  <c r="AA32" i="1"/>
  <c r="AD25" i="1"/>
  <c r="AC25" i="1"/>
  <c r="AB25" i="1"/>
  <c r="AB24" i="1"/>
  <c r="AA17" i="1"/>
  <c r="Z14" i="1"/>
  <c r="AA14" i="1"/>
  <c r="Z13" i="1"/>
  <c r="AD31" i="1"/>
  <c r="AB31" i="1"/>
  <c r="AC31" i="1"/>
  <c r="Z35" i="1"/>
  <c r="Z31" i="1"/>
  <c r="AD35" i="1"/>
  <c r="AA35" i="1"/>
  <c r="AB35" i="1"/>
  <c r="AD32" i="1"/>
  <c r="AD19" i="1"/>
  <c r="AC23" i="1"/>
  <c r="AC14" i="1"/>
  <c r="AC19" i="1"/>
  <c r="AC13" i="1"/>
  <c r="AB23" i="1"/>
  <c r="AD23" i="1"/>
  <c r="AB14" i="1"/>
  <c r="Z17" i="1"/>
  <c r="Z26" i="1"/>
  <c r="AB19" i="1"/>
  <c r="AD13" i="1"/>
  <c r="AB13" i="1"/>
  <c r="AD17" i="1"/>
  <c r="Z16" i="1"/>
  <c r="AD21" i="1"/>
  <c r="AA34" i="1"/>
  <c r="AD26" i="1"/>
  <c r="AC26" i="1"/>
  <c r="AA16" i="1"/>
  <c r="AB21" i="1"/>
  <c r="AD34" i="1"/>
  <c r="Z34" i="1"/>
  <c r="AC21" i="1"/>
  <c r="AB34" i="1"/>
  <c r="AK34" i="1"/>
  <c r="AK32" i="1"/>
  <c r="AK31" i="1"/>
  <c r="AK33" i="1" s="1"/>
  <c r="AK35" i="1"/>
  <c r="AP26" i="1" l="1"/>
  <c r="AZ31" i="1"/>
  <c r="AY31" i="1" s="1"/>
  <c r="AM14" i="1"/>
  <c r="AP27" i="1" l="1"/>
  <c r="AZ32" i="1"/>
  <c r="AY32" i="1" s="1"/>
  <c r="AO32" i="1" l="1"/>
  <c r="AP31" i="1"/>
  <c r="AZ33" i="1"/>
  <c r="AY33" i="1" s="1"/>
  <c r="P33" i="1"/>
  <c r="M33" i="1"/>
  <c r="K33" i="1"/>
  <c r="J33" i="1"/>
  <c r="O33" i="1"/>
  <c r="N33" i="1"/>
  <c r="L33" i="1"/>
  <c r="AD33" i="1"/>
  <c r="AA33" i="1"/>
  <c r="AB33" i="1"/>
  <c r="Z33" i="1"/>
  <c r="Y33" i="1"/>
  <c r="AC33" i="1"/>
  <c r="AO33" i="1" l="1"/>
  <c r="AP32" i="1"/>
  <c r="AZ34" i="1"/>
  <c r="AY34" i="1" s="1"/>
  <c r="AO34" i="1" l="1"/>
  <c r="AP33" i="1"/>
  <c r="AZ35" i="1"/>
  <c r="AY35" i="1" s="1"/>
  <c r="AO35" i="1" l="1"/>
  <c r="AP34" i="1"/>
  <c r="S17" i="1"/>
  <c r="AP35" i="1" l="1"/>
  <c r="T17" i="1"/>
  <c r="R15" i="1" l="1"/>
  <c r="S15" i="1" l="1"/>
  <c r="T15" i="1"/>
  <c r="S18" i="1"/>
  <c r="T18" i="1"/>
  <c r="T16" i="1" l="1"/>
  <c r="Q16" i="1"/>
  <c r="S16" i="1"/>
  <c r="AI33" i="1"/>
  <c r="AG33" i="1" l="1"/>
  <c r="AH33" i="1"/>
  <c r="AT16" i="1"/>
  <c r="AS16" i="1" l="1"/>
  <c r="AR15" i="1" l="1"/>
  <c r="AS15" i="1"/>
  <c r="AT15" i="1"/>
  <c r="AS17" i="1"/>
  <c r="AT17" i="1"/>
  <c r="AT18" i="1"/>
  <c r="AS18" i="1" l="1"/>
</calcChain>
</file>

<file path=xl/sharedStrings.xml><?xml version="1.0" encoding="utf-8"?>
<sst xmlns="http://schemas.openxmlformats.org/spreadsheetml/2006/main" count="192" uniqueCount="121">
  <si>
    <t>Code</t>
  </si>
  <si>
    <t>Terminology</t>
  </si>
  <si>
    <t>Average Duration Professional</t>
  </si>
  <si>
    <t>Consultations:</t>
  </si>
  <si>
    <t>Procedures:</t>
  </si>
  <si>
    <t>0129</t>
  </si>
  <si>
    <t>0130</t>
  </si>
  <si>
    <t>0132</t>
  </si>
  <si>
    <t>0133</t>
  </si>
  <si>
    <t>0161</t>
  </si>
  <si>
    <t>0162</t>
  </si>
  <si>
    <t>0163</t>
  </si>
  <si>
    <t>0164</t>
  </si>
  <si>
    <t>0166</t>
  </si>
  <si>
    <t>0167</t>
  </si>
  <si>
    <t>0168</t>
  </si>
  <si>
    <t>0169</t>
  </si>
  <si>
    <t>0145</t>
  </si>
  <si>
    <t>0146</t>
  </si>
  <si>
    <t>0147</t>
  </si>
  <si>
    <t>0199</t>
  </si>
  <si>
    <t>R</t>
  </si>
  <si>
    <t>Units</t>
  </si>
  <si>
    <t>Disclaimer:</t>
  </si>
  <si>
    <t>See the Notes below for All Tariffs</t>
  </si>
  <si>
    <t>Note:</t>
  </si>
  <si>
    <t xml:space="preserve">The above schedule is based on information avaiable to HealthMan and HealthMan will NOT be held responsible for any losses incurred by practitioners resulting from the use of this schedule. </t>
  </si>
  <si>
    <t>Profmed 
RCF</t>
  </si>
  <si>
    <t>Legend:</t>
  </si>
  <si>
    <t>DPA = Direct Payment Arrangement</t>
  </si>
  <si>
    <t>Prem = Premier</t>
  </si>
  <si>
    <t>R = Rand</t>
  </si>
  <si>
    <t>RCF = Rand Conversion Factor (Rand Value per Unit)</t>
  </si>
  <si>
    <t>VAT = Value Added Tax</t>
  </si>
  <si>
    <r>
      <t>Consultation of new or established patient</t>
    </r>
    <r>
      <rPr>
        <i/>
        <sz val="10"/>
        <rFont val="Calibri"/>
        <family val="2"/>
        <scheme val="minor"/>
      </rPr>
      <t xml:space="preserve"> (10 - 20 Minutes)</t>
    </r>
  </si>
  <si>
    <r>
      <t>Consultation of new or established patient</t>
    </r>
    <r>
      <rPr>
        <i/>
        <sz val="10"/>
        <rFont val="Calibri"/>
        <family val="2"/>
        <scheme val="minor"/>
      </rPr>
      <t xml:space="preserve"> (21 - 35 Minutes)</t>
    </r>
  </si>
  <si>
    <r>
      <t>Consultation of new or established patient</t>
    </r>
    <r>
      <rPr>
        <i/>
        <sz val="10"/>
        <rFont val="Calibri"/>
        <family val="2"/>
        <scheme val="minor"/>
      </rPr>
      <t xml:space="preserve"> (36 - 45 Minutes)</t>
    </r>
  </si>
  <si>
    <r>
      <t>Consultation of new or established patient</t>
    </r>
    <r>
      <rPr>
        <i/>
        <sz val="10"/>
        <rFont val="Calibri"/>
        <family val="2"/>
        <scheme val="minor"/>
      </rPr>
      <t xml:space="preserve"> (46 - 60 Minutes)</t>
    </r>
  </si>
  <si>
    <r>
      <t>Hospital Consultation of new or established patient</t>
    </r>
    <r>
      <rPr>
        <i/>
        <sz val="10"/>
        <rFont val="Calibri"/>
        <family val="2"/>
        <scheme val="minor"/>
      </rPr>
      <t xml:space="preserve"> (10 - 20 Minutes)</t>
    </r>
  </si>
  <si>
    <r>
      <t>Hospital Consultation of new or established patient</t>
    </r>
    <r>
      <rPr>
        <i/>
        <sz val="10"/>
        <rFont val="Calibri"/>
        <family val="2"/>
        <scheme val="minor"/>
      </rPr>
      <t xml:space="preserve"> (21 - 35 Minutes)</t>
    </r>
  </si>
  <si>
    <r>
      <t>Hospital Consultation of new or established patient</t>
    </r>
    <r>
      <rPr>
        <i/>
        <sz val="10"/>
        <rFont val="Calibri"/>
        <family val="2"/>
        <scheme val="minor"/>
      </rPr>
      <t xml:space="preserve"> (36 - 45 Minutes)</t>
    </r>
  </si>
  <si>
    <r>
      <t>Hospital Consultation of new or established patient</t>
    </r>
    <r>
      <rPr>
        <i/>
        <sz val="10"/>
        <rFont val="Calibri"/>
        <family val="2"/>
        <scheme val="minor"/>
      </rPr>
      <t xml:space="preserve"> (46 - 60 Minutes)</t>
    </r>
  </si>
  <si>
    <r>
      <t xml:space="preserve">Prolonged (face-to-face) attendance to patient : </t>
    </r>
    <r>
      <rPr>
        <i/>
        <sz val="10"/>
        <rFont val="Calibri"/>
        <family val="2"/>
        <scheme val="minor"/>
      </rPr>
      <t>ADD to either 0164 or 0169 for each 15-minute period only if service extends 10 minutes or more into the next 15-minute period following on the first 60 minutes</t>
    </r>
  </si>
  <si>
    <r>
      <t xml:space="preserve">Consultation AWAY from doctor's home or rooms </t>
    </r>
    <r>
      <rPr>
        <i/>
        <sz val="10"/>
        <rFont val="Calibri"/>
        <family val="2"/>
        <scheme val="minor"/>
      </rPr>
      <t>(non-emergency). Add to consultation</t>
    </r>
  </si>
  <si>
    <r>
      <t xml:space="preserve">Telephone Consultation </t>
    </r>
    <r>
      <rPr>
        <i/>
        <sz val="10"/>
        <rFont val="Calibri"/>
        <family val="2"/>
        <scheme val="minor"/>
      </rPr>
      <t>(All hours)</t>
    </r>
  </si>
  <si>
    <t>Consultation Services e.g. writing of repeat scripts or requesting routine pre-authorisation without physical presence of the patient</t>
  </si>
  <si>
    <r>
      <t xml:space="preserve">Special motivations for procedures and treatment </t>
    </r>
    <r>
      <rPr>
        <i/>
        <sz val="10"/>
        <rFont val="Calibri"/>
        <family val="2"/>
        <scheme val="minor"/>
      </rPr>
      <t>without the physical presence of a patient requested by a third party funder or agent</t>
    </r>
  </si>
  <si>
    <r>
      <t xml:space="preserve">Electro-convulsive treatment </t>
    </r>
    <r>
      <rPr>
        <i/>
        <sz val="10"/>
        <rFont val="Calibri"/>
        <family val="2"/>
        <scheme val="minor"/>
      </rPr>
      <t>(ECT) Each time</t>
    </r>
  </si>
  <si>
    <r>
      <t xml:space="preserve">Group Therapy: </t>
    </r>
    <r>
      <rPr>
        <i/>
        <sz val="10"/>
        <rFont val="Calibri"/>
        <family val="2"/>
        <scheme val="minor"/>
      </rPr>
      <t>Per 80 minute session (Specify memmber)</t>
    </r>
  </si>
  <si>
    <t>Bonitas</t>
  </si>
  <si>
    <t>POLMED</t>
  </si>
  <si>
    <t>POLMED 
DPA</t>
  </si>
  <si>
    <t>DPA</t>
  </si>
  <si>
    <t>RCF</t>
  </si>
  <si>
    <t>BankMed</t>
  </si>
  <si>
    <t>Base Rate</t>
  </si>
  <si>
    <t>Base 
Rate</t>
  </si>
  <si>
    <t>Base
Rate</t>
  </si>
  <si>
    <t>Discovery</t>
  </si>
  <si>
    <t>Prem A 
(IH)</t>
  </si>
  <si>
    <t>Prem A 
(OH)</t>
  </si>
  <si>
    <t>Prem B</t>
  </si>
  <si>
    <t>Classic Rate</t>
  </si>
  <si>
    <t>Exec Rate</t>
  </si>
  <si>
    <t>FedHealth</t>
  </si>
  <si>
    <t>GEMS</t>
  </si>
  <si>
    <t>Non-Contracted
RCF</t>
  </si>
  <si>
    <t>Contracted
RCF</t>
  </si>
  <si>
    <t>Contracted Base Rate</t>
  </si>
  <si>
    <t>KeyHealth</t>
  </si>
  <si>
    <t>Other</t>
  </si>
  <si>
    <t>BestMed Base Rate</t>
  </si>
  <si>
    <t>BestMed
RCF</t>
  </si>
  <si>
    <t>Medihelp Base Rate</t>
  </si>
  <si>
    <t>Medihelp RCF</t>
  </si>
  <si>
    <t>Profmed
Base Rate</t>
  </si>
  <si>
    <t xml:space="preserve">1. Codes, Descriptors and Unit Values have been extracted from the SAMA Electronic Medical Doctors Coding Manual (eMDCM) previously known as the SAMA Doctors Billing Manual (DBM).  </t>
  </si>
  <si>
    <t>COMPARATIVE TARIFFS</t>
  </si>
  <si>
    <t>7. The Healthman tariff for codes that relate to equipment have been retained at Profmed rate*</t>
  </si>
  <si>
    <t>HealthMan</t>
  </si>
  <si>
    <r>
      <t>Completion of Chronic Medication Forms</t>
    </r>
    <r>
      <rPr>
        <i/>
        <sz val="10"/>
        <color indexed="8"/>
        <rFont val="Calibri"/>
        <family val="2"/>
        <scheme val="minor"/>
      </rPr>
      <t xml:space="preserve"> on behalf of a 3rd party funder</t>
    </r>
  </si>
  <si>
    <t>KeyCare</t>
  </si>
  <si>
    <t>Non-Network
Base Rate</t>
  </si>
  <si>
    <t>Non-Network
RCF</t>
  </si>
  <si>
    <t>9. All Fees marked in "Green" have not been published by the particular Scheme, the tariffs were calculated based on the relvant RCF, e.g. Consulting RCF (please refer to the Disclaimer)</t>
  </si>
  <si>
    <t>11. Applicable to Governance Project Participants (only)</t>
  </si>
  <si>
    <t xml:space="preserve">10. The new and updated procedure codes were approved by the applicable Mangement Group, Society, SAPPF and SAMA in 2015.  We encourage practitioners to use it. </t>
  </si>
  <si>
    <t>8. All Tariffs are inlcusive of VAT (15%)</t>
  </si>
  <si>
    <r>
      <t xml:space="preserve">Psycotherapy: </t>
    </r>
    <r>
      <rPr>
        <i/>
        <sz val="10"/>
        <rFont val="Calibri"/>
        <family val="2"/>
        <scheme val="minor"/>
      </rPr>
      <t>Per intermediate session (21 - 40 minutes) - at least 30 minutes</t>
    </r>
  </si>
  <si>
    <r>
      <t xml:space="preserve">Psycotherapy: </t>
    </r>
    <r>
      <rPr>
        <i/>
        <sz val="10"/>
        <rFont val="Calibri"/>
        <family val="2"/>
        <scheme val="minor"/>
      </rPr>
      <t>Per extended session (41 - 60 minutes) - at  least 50 miuntes</t>
    </r>
  </si>
  <si>
    <t>0126</t>
  </si>
  <si>
    <r>
      <t xml:space="preserve">Emergency consultation at doctor's home or rooms, all hours. </t>
    </r>
    <r>
      <rPr>
        <i/>
        <sz val="10"/>
        <rFont val="Calibri"/>
        <family val="2"/>
        <scheme val="minor"/>
      </rPr>
      <t xml:space="preserve">Add to consultation </t>
    </r>
  </si>
  <si>
    <r>
      <t xml:space="preserve">Emergency or consultation AWAY from doctor's home or rooms, all hours.  </t>
    </r>
    <r>
      <rPr>
        <i/>
        <sz val="10"/>
        <rFont val="Calibri"/>
        <family val="2"/>
        <scheme val="minor"/>
      </rPr>
      <t>Add to consultation</t>
    </r>
  </si>
  <si>
    <r>
      <t xml:space="preserve">Unscheduled consultation at doctor's home or rooms, all hours. </t>
    </r>
    <r>
      <rPr>
        <i/>
        <sz val="10"/>
        <color rgb="FF7030A0"/>
        <rFont val="Calibri"/>
        <family val="2"/>
        <scheme val="minor"/>
      </rPr>
      <t xml:space="preserve">Add to consultation </t>
    </r>
  </si>
  <si>
    <t>2. Tariffs may differ due to rounding.</t>
  </si>
  <si>
    <t>3. The above codes are the most frequently used codes per discipline and is not an all-inclusive list of all the codes used.</t>
  </si>
  <si>
    <t>6. Other DPAs</t>
  </si>
  <si>
    <t>6.1 We wish to remind you that Bankmed now has one of two Specialist DPA's (Prestige A &amp; B) to choose from.</t>
  </si>
  <si>
    <t xml:space="preserve">6.2 For the Discovery Classic DPA OH consultation you may Bill above the network base rate as per our schedule’s rate.  </t>
  </si>
  <si>
    <t>6.3 Please note that Discovery ICU coding has separate RCFs  since 2017.</t>
  </si>
  <si>
    <t xml:space="preserve">6.4. In general payment arrangement rates have NOT been split between In-Hospital &amp; Out-Hospital, as both are published by schemes.  Use as appropriate for the procedure.  </t>
  </si>
  <si>
    <t xml:space="preserve">        HealthMan, PsychMg and SASOP will communicate to the members as soon as they are being accepted and published by funders.</t>
  </si>
  <si>
    <t>CAMAF Base Rate</t>
  </si>
  <si>
    <t>CAMAF RCF</t>
  </si>
  <si>
    <t xml:space="preserve"> Network Base Rate</t>
  </si>
  <si>
    <t>Network
RCF</t>
  </si>
  <si>
    <t>Network Base Rate</t>
  </si>
  <si>
    <t>Non-Contracted Base Rate</t>
  </si>
  <si>
    <t>Please refer to the Notes and Disclaimer on the Digital version of this document before use</t>
  </si>
  <si>
    <t>5. GEMS</t>
  </si>
  <si>
    <t xml:space="preserve">5.1 Please familiarise yourself with the changes in GEMS  </t>
  </si>
  <si>
    <t>5.2 GEMS implemented a differential increase between Network and Non-Network base rates</t>
  </si>
  <si>
    <t xml:space="preserve">6.5 Please note that Fedhealth has a Gynae Network rate for codes 2614 and 2615 at 165% for the lower options, instead of the usual scheme rate. </t>
  </si>
  <si>
    <t>13. The changes in Psychiatry coding effective 2021 has not yet been accepted by many Funders and should be coded as usual - except where communicated</t>
  </si>
  <si>
    <t xml:space="preserve">    Please note that many of the descriptors are shortened versions.  For the full descriptors please refer to the most recent SAMA eMDCM.</t>
  </si>
  <si>
    <t xml:space="preserve">12. Please note the most recent SAMA eMDCM is available at www.samedical.org  </t>
  </si>
  <si>
    <r>
      <t xml:space="preserve">Psychotherapy: </t>
    </r>
    <r>
      <rPr>
        <i/>
        <sz val="10"/>
        <rFont val="Calibri"/>
        <family val="2"/>
        <scheme val="minor"/>
      </rPr>
      <t>Per short session (10 - 20 minutes) - at least 10 minutes</t>
    </r>
  </si>
  <si>
    <t>Upper Benchmark
Tariff</t>
  </si>
  <si>
    <t>HEALTHMAN PSYCHIATRY COSTING GUIDE 2026</t>
  </si>
  <si>
    <t xml:space="preserve">4. The HealthMan Rate increased by 4.7%(equal to our current assessment of medical inflation). </t>
  </si>
  <si>
    <t>5.3 The Network rate increased with 3.2% and 3.1% compared to the Non-Network rate that increased only 2.85%.   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</si>
</sst>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[$R-1C09]\ #,##0.00"/>
    <numFmt numFmtId="166" formatCode="_ * #,##0.000_ ;_ * \-#,##0.000_ ;_ * &quot;-&quot;??_ ;_ @_ "/>
    <numFmt numFmtId="167" formatCode="0.0%"/>
  </numFmts>
  <fonts count="4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0"/>
      <name val="Calibri"/>
      <family val="2"/>
      <scheme val="minor"/>
    </font>
    <font>
      <b/>
      <i/>
      <u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b/>
      <u/>
      <sz val="10"/>
      <color indexed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b/>
      <sz val="10"/>
      <color indexed="63"/>
      <name val="Calibri"/>
      <family val="2"/>
      <scheme val="minor"/>
    </font>
    <font>
      <b/>
      <u/>
      <sz val="10"/>
      <color indexed="63"/>
      <name val="Calibri"/>
      <family val="2"/>
      <scheme val="minor"/>
    </font>
    <font>
      <b/>
      <u/>
      <sz val="10"/>
      <color rgb="FFFF0000"/>
      <name val="Calibri"/>
      <family val="2"/>
      <scheme val="minor"/>
    </font>
    <font>
      <i/>
      <sz val="10"/>
      <color rgb="FF0000FF"/>
      <name val="Calibri"/>
      <family val="2"/>
      <scheme val="minor"/>
    </font>
    <font>
      <sz val="10"/>
      <color rgb="FF0000FF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i/>
      <sz val="10"/>
      <color rgb="FF00B050"/>
      <name val="Calibri"/>
      <family val="2"/>
      <scheme val="minor"/>
    </font>
    <font>
      <i/>
      <sz val="10"/>
      <color indexed="8"/>
      <name val="Calibri"/>
      <family val="2"/>
      <scheme val="minor"/>
    </font>
    <font>
      <i/>
      <sz val="10"/>
      <color rgb="FFC00000"/>
      <name val="Calibri"/>
      <family val="2"/>
      <scheme val="minor"/>
    </font>
    <font>
      <b/>
      <i/>
      <sz val="10"/>
      <color rgb="FF7030A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sz val="10"/>
      <color rgb="FF7030A0"/>
      <name val="Calibri"/>
      <family val="2"/>
      <scheme val="minor"/>
    </font>
    <font>
      <i/>
      <sz val="10"/>
      <color rgb="FF7030A0"/>
      <name val="Calibri"/>
      <family val="2"/>
      <scheme val="minor"/>
    </font>
    <font>
      <sz val="10"/>
      <color rgb="FF7030A0"/>
      <name val="Calibri"/>
      <family val="2"/>
      <scheme val="minor"/>
    </font>
    <font>
      <b/>
      <i/>
      <sz val="10"/>
      <name val="Calibri"/>
      <family val="2"/>
      <scheme val="minor"/>
    </font>
    <font>
      <i/>
      <sz val="10"/>
      <color rgb="FF000000"/>
      <name val="Calibri"/>
      <family val="2"/>
    </font>
    <font>
      <b/>
      <i/>
      <sz val="10"/>
      <color rgb="FF000000"/>
      <name val="Calibri"/>
      <family val="2"/>
    </font>
    <font>
      <b/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u/>
      <sz val="10"/>
      <color theme="0"/>
      <name val="Calibri"/>
      <family val="2"/>
      <scheme val="minor"/>
    </font>
    <font>
      <i/>
      <sz val="10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0"/>
      <color rgb="FFC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3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2" fillId="0" borderId="0"/>
    <xf numFmtId="0" fontId="42" fillId="0" borderId="0"/>
    <xf numFmtId="0" fontId="41" fillId="0" borderId="0"/>
  </cellStyleXfs>
  <cellXfs count="250">
    <xf numFmtId="0" fontId="0" fillId="0" borderId="0" xfId="0"/>
    <xf numFmtId="0" fontId="4" fillId="2" borderId="0" xfId="0" applyFont="1" applyFill="1" applyProtection="1">
      <protection hidden="1"/>
    </xf>
    <xf numFmtId="49" fontId="4" fillId="2" borderId="0" xfId="0" applyNumberFormat="1" applyFont="1" applyFill="1" applyProtection="1">
      <protection hidden="1"/>
    </xf>
    <xf numFmtId="166" fontId="4" fillId="2" borderId="0" xfId="1" applyNumberFormat="1" applyFont="1" applyFill="1" applyBorder="1" applyProtection="1">
      <protection hidden="1"/>
    </xf>
    <xf numFmtId="165" fontId="4" fillId="2" borderId="0" xfId="0" applyNumberFormat="1" applyFont="1" applyFill="1" applyProtection="1">
      <protection hidden="1"/>
    </xf>
    <xf numFmtId="164" fontId="4" fillId="2" borderId="0" xfId="1" applyFont="1" applyFill="1" applyBorder="1" applyProtection="1">
      <protection hidden="1"/>
    </xf>
    <xf numFmtId="49" fontId="7" fillId="4" borderId="1" xfId="0" applyNumberFormat="1" applyFont="1" applyFill="1" applyBorder="1" applyAlignment="1" applyProtection="1">
      <alignment horizontal="center"/>
      <protection hidden="1"/>
    </xf>
    <xf numFmtId="0" fontId="7" fillId="2" borderId="4" xfId="0" applyFont="1" applyFill="1" applyBorder="1" applyAlignment="1" applyProtection="1">
      <alignment horizontal="center" wrapText="1"/>
      <protection hidden="1"/>
    </xf>
    <xf numFmtId="0" fontId="7" fillId="4" borderId="1" xfId="1" applyNumberFormat="1" applyFont="1" applyFill="1" applyBorder="1" applyAlignment="1" applyProtection="1">
      <alignment horizontal="center" wrapText="1"/>
      <protection hidden="1"/>
    </xf>
    <xf numFmtId="164" fontId="7" fillId="4" borderId="1" xfId="1" applyFont="1" applyFill="1" applyBorder="1" applyAlignment="1" applyProtection="1">
      <alignment horizontal="center" wrapText="1"/>
      <protection hidden="1"/>
    </xf>
    <xf numFmtId="166" fontId="7" fillId="4" borderId="1" xfId="1" applyNumberFormat="1" applyFont="1" applyFill="1" applyBorder="1" applyAlignment="1" applyProtection="1">
      <alignment horizontal="center" wrapText="1"/>
      <protection hidden="1"/>
    </xf>
    <xf numFmtId="0" fontId="7" fillId="4" borderId="1" xfId="0" applyFont="1" applyFill="1" applyBorder="1" applyAlignment="1" applyProtection="1">
      <alignment horizontal="center" wrapText="1"/>
      <protection hidden="1"/>
    </xf>
    <xf numFmtId="49" fontId="7" fillId="2" borderId="0" xfId="0" applyNumberFormat="1" applyFont="1" applyFill="1" applyAlignment="1" applyProtection="1">
      <alignment horizontal="center"/>
      <protection hidden="1"/>
    </xf>
    <xf numFmtId="0" fontId="7" fillId="2" borderId="0" xfId="0" applyFont="1" applyFill="1" applyAlignment="1" applyProtection="1">
      <alignment horizontal="center"/>
      <protection hidden="1"/>
    </xf>
    <xf numFmtId="0" fontId="7" fillId="5" borderId="1" xfId="1" applyNumberFormat="1" applyFont="1" applyFill="1" applyBorder="1" applyAlignment="1" applyProtection="1">
      <alignment horizontal="center" wrapText="1"/>
      <protection hidden="1"/>
    </xf>
    <xf numFmtId="164" fontId="7" fillId="5" borderId="1" xfId="1" applyFont="1" applyFill="1" applyBorder="1" applyAlignment="1" applyProtection="1">
      <alignment horizontal="center" wrapText="1"/>
      <protection hidden="1"/>
    </xf>
    <xf numFmtId="166" fontId="7" fillId="5" borderId="1" xfId="1" applyNumberFormat="1" applyFont="1" applyFill="1" applyBorder="1" applyAlignment="1" applyProtection="1">
      <alignment wrapText="1"/>
      <protection hidden="1"/>
    </xf>
    <xf numFmtId="166" fontId="7" fillId="5" borderId="1" xfId="1" applyNumberFormat="1" applyFont="1" applyFill="1" applyBorder="1" applyAlignment="1" applyProtection="1">
      <alignment horizontal="center" wrapText="1"/>
      <protection hidden="1"/>
    </xf>
    <xf numFmtId="9" fontId="7" fillId="5" borderId="1" xfId="0" applyNumberFormat="1" applyFont="1" applyFill="1" applyBorder="1" applyAlignment="1" applyProtection="1">
      <alignment horizontal="center" wrapText="1"/>
      <protection hidden="1"/>
    </xf>
    <xf numFmtId="9" fontId="7" fillId="5" borderId="1" xfId="2" applyFont="1" applyFill="1" applyBorder="1" applyAlignment="1" applyProtection="1">
      <alignment horizontal="center" wrapText="1"/>
      <protection hidden="1"/>
    </xf>
    <xf numFmtId="49" fontId="7" fillId="3" borderId="2" xfId="0" applyNumberFormat="1" applyFont="1" applyFill="1" applyBorder="1" applyAlignment="1" applyProtection="1">
      <alignment horizontal="center"/>
      <protection hidden="1"/>
    </xf>
    <xf numFmtId="0" fontId="9" fillId="3" borderId="3" xfId="0" applyFont="1" applyFill="1" applyBorder="1" applyAlignment="1" applyProtection="1">
      <alignment horizontal="left" wrapText="1"/>
      <protection hidden="1"/>
    </xf>
    <xf numFmtId="0" fontId="4" fillId="3" borderId="3" xfId="1" applyNumberFormat="1" applyFont="1" applyFill="1" applyBorder="1" applyProtection="1">
      <protection hidden="1"/>
    </xf>
    <xf numFmtId="164" fontId="4" fillId="3" borderId="3" xfId="1" applyFont="1" applyFill="1" applyBorder="1" applyProtection="1">
      <protection hidden="1"/>
    </xf>
    <xf numFmtId="166" fontId="4" fillId="3" borderId="3" xfId="1" applyNumberFormat="1" applyFont="1" applyFill="1" applyBorder="1" applyProtection="1">
      <protection hidden="1"/>
    </xf>
    <xf numFmtId="164" fontId="7" fillId="3" borderId="3" xfId="1" applyFont="1" applyFill="1" applyBorder="1" applyProtection="1">
      <protection hidden="1"/>
    </xf>
    <xf numFmtId="9" fontId="7" fillId="3" borderId="3" xfId="0" applyNumberFormat="1" applyFont="1" applyFill="1" applyBorder="1" applyProtection="1">
      <protection hidden="1"/>
    </xf>
    <xf numFmtId="0" fontId="7" fillId="3" borderId="3" xfId="0" applyFont="1" applyFill="1" applyBorder="1" applyProtection="1">
      <protection hidden="1"/>
    </xf>
    <xf numFmtId="49" fontId="7" fillId="2" borderId="5" xfId="0" applyNumberFormat="1" applyFont="1" applyFill="1" applyBorder="1" applyAlignment="1" applyProtection="1">
      <alignment horizontal="center"/>
      <protection hidden="1"/>
    </xf>
    <xf numFmtId="0" fontId="10" fillId="2" borderId="17" xfId="0" applyFont="1" applyFill="1" applyBorder="1" applyAlignment="1" applyProtection="1">
      <alignment horizontal="left"/>
      <protection hidden="1"/>
    </xf>
    <xf numFmtId="0" fontId="4" fillId="2" borderId="18" xfId="0" applyFont="1" applyFill="1" applyBorder="1" applyProtection="1">
      <protection hidden="1"/>
    </xf>
    <xf numFmtId="166" fontId="7" fillId="2" borderId="18" xfId="1" applyNumberFormat="1" applyFont="1" applyFill="1" applyBorder="1" applyProtection="1">
      <protection hidden="1"/>
    </xf>
    <xf numFmtId="165" fontId="7" fillId="2" borderId="18" xfId="0" applyNumberFormat="1" applyFont="1" applyFill="1" applyBorder="1" applyProtection="1">
      <protection hidden="1"/>
    </xf>
    <xf numFmtId="164" fontId="7" fillId="2" borderId="18" xfId="1" applyFont="1" applyFill="1" applyBorder="1" applyProtection="1">
      <protection hidden="1"/>
    </xf>
    <xf numFmtId="164" fontId="11" fillId="2" borderId="18" xfId="1" applyFont="1" applyFill="1" applyBorder="1" applyProtection="1">
      <protection hidden="1"/>
    </xf>
    <xf numFmtId="0" fontId="7" fillId="2" borderId="18" xfId="0" applyFont="1" applyFill="1" applyBorder="1" applyAlignment="1" applyProtection="1">
      <alignment wrapText="1"/>
      <protection hidden="1"/>
    </xf>
    <xf numFmtId="0" fontId="7" fillId="2" borderId="0" xfId="0" applyFont="1" applyFill="1" applyProtection="1">
      <protection hidden="1"/>
    </xf>
    <xf numFmtId="0" fontId="7" fillId="2" borderId="6" xfId="0" applyFont="1" applyFill="1" applyBorder="1" applyAlignment="1" applyProtection="1">
      <alignment wrapText="1"/>
      <protection hidden="1"/>
    </xf>
    <xf numFmtId="164" fontId="7" fillId="2" borderId="17" xfId="1" applyFont="1" applyFill="1" applyBorder="1" applyProtection="1">
      <protection hidden="1"/>
    </xf>
    <xf numFmtId="49" fontId="4" fillId="2" borderId="9" xfId="0" applyNumberFormat="1" applyFont="1" applyFill="1" applyBorder="1" applyProtection="1">
      <protection hidden="1"/>
    </xf>
    <xf numFmtId="0" fontId="4" fillId="2" borderId="10" xfId="0" applyFont="1" applyFill="1" applyBorder="1" applyProtection="1">
      <protection hidden="1"/>
    </xf>
    <xf numFmtId="0" fontId="4" fillId="2" borderId="19" xfId="0" applyFont="1" applyFill="1" applyBorder="1" applyProtection="1">
      <protection hidden="1"/>
    </xf>
    <xf numFmtId="0" fontId="4" fillId="2" borderId="11" xfId="0" applyFont="1" applyFill="1" applyBorder="1" applyAlignment="1" applyProtection="1">
      <alignment wrapText="1"/>
      <protection hidden="1"/>
    </xf>
    <xf numFmtId="0" fontId="4" fillId="2" borderId="11" xfId="1" applyNumberFormat="1" applyFont="1" applyFill="1" applyBorder="1" applyAlignment="1" applyProtection="1">
      <alignment wrapText="1"/>
      <protection hidden="1"/>
    </xf>
    <xf numFmtId="164" fontId="4" fillId="2" borderId="11" xfId="1" applyFont="1" applyFill="1" applyBorder="1" applyAlignment="1" applyProtection="1">
      <alignment wrapText="1"/>
      <protection hidden="1"/>
    </xf>
    <xf numFmtId="166" fontId="4" fillId="2" borderId="11" xfId="1" applyNumberFormat="1" applyFont="1" applyFill="1" applyBorder="1" applyAlignment="1" applyProtection="1">
      <alignment wrapText="1"/>
      <protection hidden="1"/>
    </xf>
    <xf numFmtId="166" fontId="4" fillId="2" borderId="12" xfId="1" applyNumberFormat="1" applyFont="1" applyFill="1" applyBorder="1" applyAlignment="1" applyProtection="1">
      <alignment wrapText="1"/>
      <protection hidden="1"/>
    </xf>
    <xf numFmtId="164" fontId="4" fillId="2" borderId="0" xfId="1" applyFont="1" applyFill="1" applyBorder="1" applyAlignment="1" applyProtection="1">
      <alignment wrapText="1"/>
      <protection hidden="1"/>
    </xf>
    <xf numFmtId="166" fontId="4" fillId="2" borderId="0" xfId="1" applyNumberFormat="1" applyFont="1" applyFill="1" applyBorder="1" applyAlignment="1" applyProtection="1">
      <alignment wrapText="1"/>
      <protection hidden="1"/>
    </xf>
    <xf numFmtId="166" fontId="4" fillId="2" borderId="7" xfId="1" applyNumberFormat="1" applyFont="1" applyFill="1" applyBorder="1" applyAlignment="1" applyProtection="1">
      <alignment wrapText="1"/>
      <protection hidden="1"/>
    </xf>
    <xf numFmtId="164" fontId="16" fillId="2" borderId="0" xfId="1" applyFont="1" applyFill="1" applyBorder="1" applyAlignment="1" applyProtection="1">
      <alignment wrapText="1"/>
      <protection hidden="1"/>
    </xf>
    <xf numFmtId="166" fontId="16" fillId="2" borderId="0" xfId="1" applyNumberFormat="1" applyFont="1" applyFill="1" applyBorder="1" applyAlignment="1" applyProtection="1">
      <alignment wrapText="1"/>
      <protection hidden="1"/>
    </xf>
    <xf numFmtId="166" fontId="16" fillId="2" borderId="7" xfId="1" applyNumberFormat="1" applyFont="1" applyFill="1" applyBorder="1" applyAlignment="1" applyProtection="1">
      <alignment wrapText="1"/>
      <protection hidden="1"/>
    </xf>
    <xf numFmtId="0" fontId="8" fillId="4" borderId="13" xfId="0" applyFont="1" applyFill="1" applyBorder="1" applyProtection="1">
      <protection hidden="1"/>
    </xf>
    <xf numFmtId="0" fontId="4" fillId="4" borderId="11" xfId="0" applyFont="1" applyFill="1" applyBorder="1" applyAlignment="1" applyProtection="1">
      <alignment wrapText="1"/>
      <protection hidden="1"/>
    </xf>
    <xf numFmtId="0" fontId="4" fillId="4" borderId="11" xfId="1" applyNumberFormat="1" applyFont="1" applyFill="1" applyBorder="1" applyAlignment="1" applyProtection="1">
      <alignment wrapText="1"/>
      <protection hidden="1"/>
    </xf>
    <xf numFmtId="164" fontId="4" fillId="4" borderId="11" xfId="1" applyFont="1" applyFill="1" applyBorder="1" applyAlignment="1" applyProtection="1">
      <alignment wrapText="1"/>
      <protection hidden="1"/>
    </xf>
    <xf numFmtId="166" fontId="4" fillId="4" borderId="11" xfId="1" applyNumberFormat="1" applyFont="1" applyFill="1" applyBorder="1" applyAlignment="1" applyProtection="1">
      <alignment wrapText="1"/>
      <protection hidden="1"/>
    </xf>
    <xf numFmtId="166" fontId="4" fillId="4" borderId="12" xfId="1" applyNumberFormat="1" applyFont="1" applyFill="1" applyBorder="1" applyAlignment="1" applyProtection="1">
      <alignment wrapText="1"/>
      <protection hidden="1"/>
    </xf>
    <xf numFmtId="0" fontId="17" fillId="4" borderId="7" xfId="0" applyFont="1" applyFill="1" applyBorder="1" applyAlignment="1" applyProtection="1">
      <alignment wrapText="1"/>
      <protection hidden="1"/>
    </xf>
    <xf numFmtId="0" fontId="4" fillId="4" borderId="15" xfId="0" applyFont="1" applyFill="1" applyBorder="1" applyProtection="1">
      <protection hidden="1"/>
    </xf>
    <xf numFmtId="0" fontId="4" fillId="4" borderId="8" xfId="0" applyFont="1" applyFill="1" applyBorder="1" applyAlignment="1" applyProtection="1">
      <alignment wrapText="1"/>
      <protection hidden="1"/>
    </xf>
    <xf numFmtId="0" fontId="4" fillId="4" borderId="8" xfId="1" applyNumberFormat="1" applyFont="1" applyFill="1" applyBorder="1" applyAlignment="1" applyProtection="1">
      <alignment wrapText="1"/>
      <protection hidden="1"/>
    </xf>
    <xf numFmtId="164" fontId="4" fillId="4" borderId="8" xfId="1" applyFont="1" applyFill="1" applyBorder="1" applyAlignment="1" applyProtection="1">
      <alignment wrapText="1"/>
      <protection hidden="1"/>
    </xf>
    <xf numFmtId="166" fontId="4" fillId="4" borderId="8" xfId="1" applyNumberFormat="1" applyFont="1" applyFill="1" applyBorder="1" applyAlignment="1" applyProtection="1">
      <alignment wrapText="1"/>
      <protection hidden="1"/>
    </xf>
    <xf numFmtId="166" fontId="4" fillId="4" borderId="16" xfId="1" applyNumberFormat="1" applyFont="1" applyFill="1" applyBorder="1" applyAlignment="1" applyProtection="1">
      <alignment wrapText="1"/>
      <protection hidden="1"/>
    </xf>
    <xf numFmtId="166" fontId="4" fillId="2" borderId="0" xfId="0" applyNumberFormat="1" applyFont="1" applyFill="1" applyProtection="1">
      <protection hidden="1"/>
    </xf>
    <xf numFmtId="0" fontId="7" fillId="2" borderId="17" xfId="0" applyFont="1" applyFill="1" applyBorder="1" applyAlignment="1" applyProtection="1">
      <alignment wrapText="1"/>
      <protection hidden="1"/>
    </xf>
    <xf numFmtId="49" fontId="7" fillId="2" borderId="5" xfId="0" applyNumberFormat="1" applyFont="1" applyFill="1" applyBorder="1" applyAlignment="1" applyProtection="1">
      <alignment wrapText="1"/>
      <protection hidden="1"/>
    </xf>
    <xf numFmtId="0" fontId="18" fillId="2" borderId="17" xfId="0" applyFont="1" applyFill="1" applyBorder="1" applyAlignment="1" applyProtection="1">
      <alignment wrapText="1"/>
      <protection hidden="1"/>
    </xf>
    <xf numFmtId="166" fontId="7" fillId="0" borderId="18" xfId="1" applyNumberFormat="1" applyFont="1" applyFill="1" applyBorder="1" applyProtection="1">
      <protection hidden="1"/>
    </xf>
    <xf numFmtId="164" fontId="7" fillId="5" borderId="1" xfId="1" applyFont="1" applyFill="1" applyBorder="1" applyAlignment="1" applyProtection="1">
      <alignment wrapText="1"/>
      <protection hidden="1"/>
    </xf>
    <xf numFmtId="164" fontId="17" fillId="4" borderId="0" xfId="1" applyFont="1" applyFill="1" applyBorder="1" applyAlignment="1" applyProtection="1">
      <alignment wrapText="1"/>
      <protection hidden="1"/>
    </xf>
    <xf numFmtId="164" fontId="7" fillId="0" borderId="18" xfId="1" applyFont="1" applyFill="1" applyBorder="1" applyProtection="1">
      <protection hidden="1"/>
    </xf>
    <xf numFmtId="166" fontId="4" fillId="3" borderId="3" xfId="1" applyNumberFormat="1" applyFont="1" applyFill="1" applyBorder="1" applyAlignment="1" applyProtection="1">
      <alignment wrapText="1"/>
      <protection hidden="1"/>
    </xf>
    <xf numFmtId="165" fontId="7" fillId="6" borderId="18" xfId="0" applyNumberFormat="1" applyFont="1" applyFill="1" applyBorder="1" applyAlignment="1" applyProtection="1">
      <alignment wrapText="1"/>
      <protection hidden="1"/>
    </xf>
    <xf numFmtId="164" fontId="7" fillId="6" borderId="18" xfId="0" applyNumberFormat="1" applyFont="1" applyFill="1" applyBorder="1" applyAlignment="1" applyProtection="1">
      <alignment wrapText="1"/>
      <protection hidden="1"/>
    </xf>
    <xf numFmtId="9" fontId="7" fillId="6" borderId="18" xfId="0" applyNumberFormat="1" applyFont="1" applyFill="1" applyBorder="1" applyProtection="1">
      <protection hidden="1"/>
    </xf>
    <xf numFmtId="0" fontId="7" fillId="6" borderId="18" xfId="0" applyFont="1" applyFill="1" applyBorder="1" applyProtection="1">
      <protection hidden="1"/>
    </xf>
    <xf numFmtId="164" fontId="7" fillId="6" borderId="18" xfId="1" applyFont="1" applyFill="1" applyBorder="1" applyProtection="1">
      <protection hidden="1"/>
    </xf>
    <xf numFmtId="166" fontId="4" fillId="2" borderId="20" xfId="1" applyNumberFormat="1" applyFont="1" applyFill="1" applyBorder="1" applyProtection="1">
      <protection hidden="1"/>
    </xf>
    <xf numFmtId="164" fontId="4" fillId="2" borderId="20" xfId="1" applyFont="1" applyFill="1" applyBorder="1" applyProtection="1">
      <protection hidden="1"/>
    </xf>
    <xf numFmtId="165" fontId="4" fillId="2" borderId="20" xfId="0" applyNumberFormat="1" applyFont="1" applyFill="1" applyBorder="1" applyProtection="1">
      <protection hidden="1"/>
    </xf>
    <xf numFmtId="166" fontId="4" fillId="2" borderId="20" xfId="0" applyNumberFormat="1" applyFont="1" applyFill="1" applyBorder="1" applyProtection="1">
      <protection hidden="1"/>
    </xf>
    <xf numFmtId="0" fontId="4" fillId="2" borderId="20" xfId="0" applyFont="1" applyFill="1" applyBorder="1" applyProtection="1">
      <protection hidden="1"/>
    </xf>
    <xf numFmtId="164" fontId="7" fillId="2" borderId="20" xfId="1" applyFont="1" applyFill="1" applyBorder="1" applyProtection="1">
      <protection hidden="1"/>
    </xf>
    <xf numFmtId="166" fontId="7" fillId="2" borderId="20" xfId="1" applyNumberFormat="1" applyFont="1" applyFill="1" applyBorder="1" applyProtection="1">
      <protection hidden="1"/>
    </xf>
    <xf numFmtId="166" fontId="7" fillId="6" borderId="20" xfId="1" applyNumberFormat="1" applyFont="1" applyFill="1" applyBorder="1" applyProtection="1">
      <protection hidden="1"/>
    </xf>
    <xf numFmtId="0" fontId="4" fillId="6" borderId="20" xfId="0" applyFont="1" applyFill="1" applyBorder="1" applyProtection="1">
      <protection hidden="1"/>
    </xf>
    <xf numFmtId="164" fontId="4" fillId="6" borderId="20" xfId="1" applyFont="1" applyFill="1" applyBorder="1" applyProtection="1">
      <protection hidden="1"/>
    </xf>
    <xf numFmtId="164" fontId="19" fillId="2" borderId="18" xfId="1" applyFont="1" applyFill="1" applyBorder="1" applyProtection="1">
      <protection hidden="1"/>
    </xf>
    <xf numFmtId="0" fontId="8" fillId="4" borderId="21" xfId="1" applyNumberFormat="1" applyFont="1" applyFill="1" applyBorder="1" applyAlignment="1" applyProtection="1">
      <alignment horizontal="center" wrapText="1"/>
      <protection hidden="1"/>
    </xf>
    <xf numFmtId="164" fontId="8" fillId="4" borderId="21" xfId="1" applyFont="1" applyFill="1" applyBorder="1" applyAlignment="1" applyProtection="1">
      <alignment horizontal="center" wrapText="1"/>
      <protection hidden="1"/>
    </xf>
    <xf numFmtId="166" fontId="8" fillId="4" borderId="21" xfId="1" applyNumberFormat="1" applyFont="1" applyFill="1" applyBorder="1" applyAlignment="1" applyProtection="1">
      <alignment horizontal="center" wrapText="1"/>
      <protection hidden="1"/>
    </xf>
    <xf numFmtId="49" fontId="7" fillId="2" borderId="22" xfId="0" applyNumberFormat="1" applyFont="1" applyFill="1" applyBorder="1" applyAlignment="1" applyProtection="1">
      <alignment horizontal="center"/>
      <protection hidden="1"/>
    </xf>
    <xf numFmtId="0" fontId="10" fillId="2" borderId="23" xfId="0" applyFont="1" applyFill="1" applyBorder="1" applyAlignment="1" applyProtection="1">
      <alignment horizontal="left"/>
      <protection hidden="1"/>
    </xf>
    <xf numFmtId="0" fontId="4" fillId="2" borderId="24" xfId="0" applyFont="1" applyFill="1" applyBorder="1" applyProtection="1">
      <protection hidden="1"/>
    </xf>
    <xf numFmtId="166" fontId="4" fillId="2" borderId="24" xfId="1" applyNumberFormat="1" applyFont="1" applyFill="1" applyBorder="1" applyProtection="1">
      <protection hidden="1"/>
    </xf>
    <xf numFmtId="164" fontId="4" fillId="2" borderId="24" xfId="1" applyFont="1" applyFill="1" applyBorder="1" applyProtection="1">
      <protection hidden="1"/>
    </xf>
    <xf numFmtId="9" fontId="7" fillId="6" borderId="24" xfId="0" applyNumberFormat="1" applyFont="1" applyFill="1" applyBorder="1" applyAlignment="1" applyProtection="1">
      <alignment wrapText="1"/>
      <protection hidden="1"/>
    </xf>
    <xf numFmtId="165" fontId="7" fillId="2" borderId="24" xfId="0" applyNumberFormat="1" applyFont="1" applyFill="1" applyBorder="1" applyProtection="1">
      <protection hidden="1"/>
    </xf>
    <xf numFmtId="9" fontId="7" fillId="6" borderId="24" xfId="0" applyNumberFormat="1" applyFont="1" applyFill="1" applyBorder="1" applyProtection="1">
      <protection hidden="1"/>
    </xf>
    <xf numFmtId="0" fontId="7" fillId="6" borderId="24" xfId="0" applyFont="1" applyFill="1" applyBorder="1" applyProtection="1">
      <protection hidden="1"/>
    </xf>
    <xf numFmtId="164" fontId="4" fillId="6" borderId="24" xfId="1" applyFont="1" applyFill="1" applyBorder="1" applyProtection="1">
      <protection hidden="1"/>
    </xf>
    <xf numFmtId="0" fontId="7" fillId="2" borderId="24" xfId="0" applyFont="1" applyFill="1" applyBorder="1" applyProtection="1">
      <protection hidden="1"/>
    </xf>
    <xf numFmtId="164" fontId="7" fillId="2" borderId="24" xfId="1" applyFont="1" applyFill="1" applyBorder="1" applyProtection="1">
      <protection hidden="1"/>
    </xf>
    <xf numFmtId="166" fontId="4" fillId="3" borderId="4" xfId="1" applyNumberFormat="1" applyFont="1" applyFill="1" applyBorder="1" applyProtection="1">
      <protection hidden="1"/>
    </xf>
    <xf numFmtId="49" fontId="7" fillId="2" borderId="9" xfId="0" applyNumberFormat="1" applyFont="1" applyFill="1" applyBorder="1" applyProtection="1">
      <protection hidden="1"/>
    </xf>
    <xf numFmtId="0" fontId="9" fillId="2" borderId="19" xfId="0" applyFont="1" applyFill="1" applyBorder="1" applyProtection="1">
      <protection hidden="1"/>
    </xf>
    <xf numFmtId="0" fontId="7" fillId="2" borderId="20" xfId="0" applyFont="1" applyFill="1" applyBorder="1" applyProtection="1">
      <protection hidden="1"/>
    </xf>
    <xf numFmtId="164" fontId="7" fillId="6" borderId="20" xfId="1" applyFont="1" applyFill="1" applyBorder="1" applyProtection="1">
      <protection hidden="1"/>
    </xf>
    <xf numFmtId="49" fontId="12" fillId="2" borderId="22" xfId="0" applyNumberFormat="1" applyFont="1" applyFill="1" applyBorder="1" applyAlignment="1" applyProtection="1">
      <alignment wrapText="1"/>
      <protection hidden="1"/>
    </xf>
    <xf numFmtId="0" fontId="13" fillId="2" borderId="25" xfId="0" applyFont="1" applyFill="1" applyBorder="1" applyAlignment="1" applyProtection="1">
      <alignment wrapText="1"/>
      <protection hidden="1"/>
    </xf>
    <xf numFmtId="0" fontId="7" fillId="2" borderId="25" xfId="0" applyFont="1" applyFill="1" applyBorder="1" applyAlignment="1" applyProtection="1">
      <alignment wrapText="1"/>
      <protection hidden="1"/>
    </xf>
    <xf numFmtId="164" fontId="7" fillId="2" borderId="23" xfId="1" applyFont="1" applyFill="1" applyBorder="1" applyProtection="1">
      <protection hidden="1"/>
    </xf>
    <xf numFmtId="166" fontId="7" fillId="2" borderId="24" xfId="1" applyNumberFormat="1" applyFont="1" applyFill="1" applyBorder="1" applyAlignment="1" applyProtection="1">
      <alignment wrapText="1"/>
      <protection hidden="1"/>
    </xf>
    <xf numFmtId="164" fontId="7" fillId="2" borderId="24" xfId="1" applyFont="1" applyFill="1" applyBorder="1" applyAlignment="1" applyProtection="1">
      <alignment wrapText="1"/>
      <protection hidden="1"/>
    </xf>
    <xf numFmtId="166" fontId="7" fillId="2" borderId="24" xfId="1" applyNumberFormat="1" applyFont="1" applyFill="1" applyBorder="1" applyProtection="1">
      <protection hidden="1"/>
    </xf>
    <xf numFmtId="166" fontId="7" fillId="6" borderId="24" xfId="1" applyNumberFormat="1" applyFont="1" applyFill="1" applyBorder="1" applyProtection="1">
      <protection hidden="1"/>
    </xf>
    <xf numFmtId="164" fontId="7" fillId="6" borderId="24" xfId="1" applyFont="1" applyFill="1" applyBorder="1" applyProtection="1">
      <protection hidden="1"/>
    </xf>
    <xf numFmtId="164" fontId="17" fillId="2" borderId="0" xfId="1" applyFont="1" applyFill="1" applyBorder="1" applyAlignment="1" applyProtection="1">
      <alignment wrapText="1"/>
      <protection hidden="1"/>
    </xf>
    <xf numFmtId="0" fontId="17" fillId="2" borderId="7" xfId="0" applyFont="1" applyFill="1" applyBorder="1" applyAlignment="1" applyProtection="1">
      <alignment wrapText="1"/>
      <protection hidden="1"/>
    </xf>
    <xf numFmtId="0" fontId="17" fillId="2" borderId="14" xfId="0" applyFont="1" applyFill="1" applyBorder="1" applyAlignment="1" applyProtection="1">
      <alignment horizontal="left"/>
      <protection hidden="1"/>
    </xf>
    <xf numFmtId="0" fontId="3" fillId="3" borderId="13" xfId="0" applyFont="1" applyFill="1" applyBorder="1" applyProtection="1">
      <protection hidden="1"/>
    </xf>
    <xf numFmtId="0" fontId="3" fillId="3" borderId="11" xfId="0" applyFont="1" applyFill="1" applyBorder="1" applyProtection="1">
      <protection hidden="1"/>
    </xf>
    <xf numFmtId="164" fontId="3" fillId="3" borderId="11" xfId="1" applyFont="1" applyFill="1" applyBorder="1" applyAlignment="1" applyProtection="1">
      <protection hidden="1"/>
    </xf>
    <xf numFmtId="0" fontId="3" fillId="3" borderId="12" xfId="0" applyFont="1" applyFill="1" applyBorder="1" applyProtection="1">
      <protection hidden="1"/>
    </xf>
    <xf numFmtId="0" fontId="6" fillId="3" borderId="15" xfId="0" applyFont="1" applyFill="1" applyBorder="1" applyProtection="1">
      <protection hidden="1"/>
    </xf>
    <xf numFmtId="0" fontId="6" fillId="3" borderId="8" xfId="0" applyFont="1" applyFill="1" applyBorder="1" applyProtection="1">
      <protection hidden="1"/>
    </xf>
    <xf numFmtId="164" fontId="6" fillId="3" borderId="8" xfId="1" applyFont="1" applyFill="1" applyBorder="1" applyAlignment="1" applyProtection="1">
      <protection hidden="1"/>
    </xf>
    <xf numFmtId="0" fontId="6" fillId="3" borderId="16" xfId="0" applyFont="1" applyFill="1" applyBorder="1" applyProtection="1">
      <protection hidden="1"/>
    </xf>
    <xf numFmtId="49" fontId="4" fillId="2" borderId="2" xfId="0" applyNumberFormat="1" applyFont="1" applyFill="1" applyBorder="1" applyProtection="1">
      <protection hidden="1"/>
    </xf>
    <xf numFmtId="0" fontId="5" fillId="2" borderId="3" xfId="0" applyFont="1" applyFill="1" applyBorder="1" applyProtection="1">
      <protection hidden="1"/>
    </xf>
    <xf numFmtId="164" fontId="5" fillId="2" borderId="3" xfId="1" applyFont="1" applyFill="1" applyBorder="1" applyProtection="1">
      <protection hidden="1"/>
    </xf>
    <xf numFmtId="0" fontId="4" fillId="2" borderId="3" xfId="0" applyFont="1" applyFill="1" applyBorder="1" applyProtection="1">
      <protection hidden="1"/>
    </xf>
    <xf numFmtId="166" fontId="4" fillId="2" borderId="3" xfId="1" applyNumberFormat="1" applyFont="1" applyFill="1" applyBorder="1" applyProtection="1">
      <protection hidden="1"/>
    </xf>
    <xf numFmtId="164" fontId="4" fillId="2" borderId="3" xfId="1" applyFont="1" applyFill="1" applyBorder="1" applyProtection="1">
      <protection hidden="1"/>
    </xf>
    <xf numFmtId="165" fontId="4" fillId="2" borderId="3" xfId="0" applyNumberFormat="1" applyFont="1" applyFill="1" applyBorder="1" applyProtection="1">
      <protection hidden="1"/>
    </xf>
    <xf numFmtId="166" fontId="4" fillId="2" borderId="4" xfId="1" applyNumberFormat="1" applyFont="1" applyFill="1" applyBorder="1" applyProtection="1">
      <protection hidden="1"/>
    </xf>
    <xf numFmtId="166" fontId="17" fillId="2" borderId="0" xfId="1" applyNumberFormat="1" applyFont="1" applyFill="1" applyBorder="1" applyAlignment="1" applyProtection="1">
      <alignment wrapText="1"/>
      <protection hidden="1"/>
    </xf>
    <xf numFmtId="164" fontId="24" fillId="2" borderId="0" xfId="1" applyFont="1" applyFill="1" applyBorder="1" applyAlignment="1" applyProtection="1">
      <alignment wrapText="1"/>
      <protection hidden="1"/>
    </xf>
    <xf numFmtId="166" fontId="24" fillId="2" borderId="0" xfId="1" applyNumberFormat="1" applyFont="1" applyFill="1" applyBorder="1" applyAlignment="1" applyProtection="1">
      <alignment wrapText="1"/>
      <protection hidden="1"/>
    </xf>
    <xf numFmtId="166" fontId="24" fillId="2" borderId="7" xfId="1" applyNumberFormat="1" applyFont="1" applyFill="1" applyBorder="1" applyAlignment="1" applyProtection="1">
      <alignment wrapText="1"/>
      <protection hidden="1"/>
    </xf>
    <xf numFmtId="166" fontId="17" fillId="4" borderId="0" xfId="1" applyNumberFormat="1" applyFont="1" applyFill="1" applyBorder="1" applyAlignment="1" applyProtection="1">
      <alignment wrapText="1"/>
      <protection hidden="1"/>
    </xf>
    <xf numFmtId="49" fontId="26" fillId="2" borderId="5" xfId="0" applyNumberFormat="1" applyFont="1" applyFill="1" applyBorder="1" applyAlignment="1" applyProtection="1">
      <alignment wrapText="1"/>
      <protection hidden="1"/>
    </xf>
    <xf numFmtId="0" fontId="26" fillId="2" borderId="17" xfId="0" applyFont="1" applyFill="1" applyBorder="1" applyAlignment="1" applyProtection="1">
      <alignment wrapText="1"/>
      <protection hidden="1"/>
    </xf>
    <xf numFmtId="0" fontId="26" fillId="2" borderId="18" xfId="0" applyFont="1" applyFill="1" applyBorder="1" applyAlignment="1" applyProtection="1">
      <alignment wrapText="1"/>
      <protection hidden="1"/>
    </xf>
    <xf numFmtId="164" fontId="26" fillId="2" borderId="18" xfId="1" applyFont="1" applyFill="1" applyBorder="1" applyProtection="1">
      <protection hidden="1"/>
    </xf>
    <xf numFmtId="166" fontId="26" fillId="2" borderId="18" xfId="1" applyNumberFormat="1" applyFont="1" applyFill="1" applyBorder="1" applyProtection="1">
      <protection hidden="1"/>
    </xf>
    <xf numFmtId="164" fontId="26" fillId="0" borderId="18" xfId="1" applyFont="1" applyFill="1" applyBorder="1" applyProtection="1">
      <protection hidden="1"/>
    </xf>
    <xf numFmtId="166" fontId="26" fillId="0" borderId="18" xfId="1" applyNumberFormat="1" applyFont="1" applyFill="1" applyBorder="1" applyProtection="1">
      <protection hidden="1"/>
    </xf>
    <xf numFmtId="164" fontId="26" fillId="6" borderId="18" xfId="0" applyNumberFormat="1" applyFont="1" applyFill="1" applyBorder="1" applyAlignment="1" applyProtection="1">
      <alignment wrapText="1"/>
      <protection hidden="1"/>
    </xf>
    <xf numFmtId="164" fontId="26" fillId="6" borderId="18" xfId="1" applyFont="1" applyFill="1" applyBorder="1" applyProtection="1">
      <protection hidden="1"/>
    </xf>
    <xf numFmtId="0" fontId="28" fillId="2" borderId="0" xfId="0" applyFont="1" applyFill="1" applyProtection="1">
      <protection hidden="1"/>
    </xf>
    <xf numFmtId="166" fontId="19" fillId="0" borderId="18" xfId="1" applyNumberFormat="1" applyFont="1" applyFill="1" applyBorder="1" applyProtection="1">
      <protection hidden="1"/>
    </xf>
    <xf numFmtId="0" fontId="14" fillId="2" borderId="13" xfId="0" applyFont="1" applyFill="1" applyBorder="1" applyProtection="1">
      <protection hidden="1"/>
    </xf>
    <xf numFmtId="0" fontId="29" fillId="2" borderId="14" xfId="0" applyFont="1" applyFill="1" applyBorder="1" applyProtection="1">
      <protection hidden="1"/>
    </xf>
    <xf numFmtId="0" fontId="17" fillId="2" borderId="0" xfId="0" applyFont="1" applyFill="1" applyProtection="1">
      <protection hidden="1"/>
    </xf>
    <xf numFmtId="0" fontId="17" fillId="2" borderId="0" xfId="0" applyFont="1" applyFill="1" applyAlignment="1" applyProtection="1">
      <alignment wrapText="1"/>
      <protection hidden="1"/>
    </xf>
    <xf numFmtId="0" fontId="17" fillId="2" borderId="0" xfId="0" applyFont="1" applyFill="1" applyAlignment="1" applyProtection="1">
      <alignment horizontal="left" wrapText="1"/>
      <protection hidden="1"/>
    </xf>
    <xf numFmtId="0" fontId="4" fillId="2" borderId="0" xfId="0" applyFont="1" applyFill="1" applyAlignment="1" applyProtection="1">
      <alignment wrapText="1"/>
      <protection hidden="1"/>
    </xf>
    <xf numFmtId="0" fontId="30" fillId="0" borderId="0" xfId="0" applyFont="1"/>
    <xf numFmtId="0" fontId="17" fillId="2" borderId="14" xfId="0" applyFont="1" applyFill="1" applyBorder="1" applyProtection="1">
      <protection hidden="1"/>
    </xf>
    <xf numFmtId="0" fontId="31" fillId="2" borderId="0" xfId="0" applyFont="1" applyFill="1"/>
    <xf numFmtId="0" fontId="30" fillId="2" borderId="0" xfId="0" applyFont="1" applyFill="1" applyAlignment="1">
      <alignment vertical="center"/>
    </xf>
    <xf numFmtId="0" fontId="31" fillId="0" borderId="0" xfId="0" applyFont="1"/>
    <xf numFmtId="0" fontId="22" fillId="2" borderId="14" xfId="0" applyFont="1" applyFill="1" applyBorder="1" applyProtection="1">
      <protection hidden="1"/>
    </xf>
    <xf numFmtId="0" fontId="15" fillId="2" borderId="14" xfId="0" applyFont="1" applyFill="1" applyBorder="1" applyProtection="1">
      <protection hidden="1"/>
    </xf>
    <xf numFmtId="0" fontId="16" fillId="2" borderId="0" xfId="0" applyFont="1" applyFill="1" applyAlignment="1" applyProtection="1">
      <alignment wrapText="1"/>
      <protection hidden="1"/>
    </xf>
    <xf numFmtId="0" fontId="20" fillId="2" borderId="14" xfId="0" applyFont="1" applyFill="1" applyBorder="1" applyProtection="1">
      <protection hidden="1"/>
    </xf>
    <xf numFmtId="0" fontId="23" fillId="2" borderId="14" xfId="0" applyFont="1" applyFill="1" applyBorder="1" applyProtection="1">
      <protection hidden="1"/>
    </xf>
    <xf numFmtId="0" fontId="24" fillId="2" borderId="0" xfId="0" applyFont="1" applyFill="1" applyAlignment="1" applyProtection="1">
      <alignment wrapText="1"/>
      <protection hidden="1"/>
    </xf>
    <xf numFmtId="0" fontId="24" fillId="2" borderId="0" xfId="0" applyFont="1" applyFill="1" applyProtection="1">
      <protection hidden="1"/>
    </xf>
    <xf numFmtId="0" fontId="25" fillId="2" borderId="14" xfId="0" applyFont="1" applyFill="1" applyBorder="1" applyProtection="1">
      <protection hidden="1"/>
    </xf>
    <xf numFmtId="0" fontId="31" fillId="0" borderId="0" xfId="0" applyFont="1" applyAlignment="1">
      <alignment vertical="center"/>
    </xf>
    <xf numFmtId="0" fontId="32" fillId="2" borderId="14" xfId="0" applyFont="1" applyFill="1" applyBorder="1" applyProtection="1">
      <protection hidden="1"/>
    </xf>
    <xf numFmtId="0" fontId="33" fillId="2" borderId="0" xfId="0" applyFont="1" applyFill="1" applyAlignment="1" applyProtection="1">
      <alignment wrapText="1"/>
      <protection hidden="1"/>
    </xf>
    <xf numFmtId="164" fontId="33" fillId="2" borderId="0" xfId="1" applyFont="1" applyFill="1" applyBorder="1" applyAlignment="1" applyProtection="1">
      <alignment wrapText="1"/>
      <protection hidden="1"/>
    </xf>
    <xf numFmtId="166" fontId="33" fillId="2" borderId="0" xfId="1" applyNumberFormat="1" applyFont="1" applyFill="1" applyBorder="1" applyAlignment="1" applyProtection="1">
      <alignment wrapText="1"/>
      <protection hidden="1"/>
    </xf>
    <xf numFmtId="166" fontId="33" fillId="2" borderId="7" xfId="1" applyNumberFormat="1" applyFont="1" applyFill="1" applyBorder="1" applyAlignment="1" applyProtection="1">
      <alignment wrapText="1"/>
      <protection hidden="1"/>
    </xf>
    <xf numFmtId="0" fontId="33" fillId="2" borderId="0" xfId="0" applyFont="1" applyFill="1" applyProtection="1">
      <protection hidden="1"/>
    </xf>
    <xf numFmtId="0" fontId="34" fillId="2" borderId="14" xfId="0" applyFont="1" applyFill="1" applyBorder="1" applyProtection="1">
      <protection hidden="1"/>
    </xf>
    <xf numFmtId="0" fontId="16" fillId="2" borderId="0" xfId="0" applyFont="1" applyFill="1" applyProtection="1">
      <protection hidden="1"/>
    </xf>
    <xf numFmtId="0" fontId="17" fillId="4" borderId="14" xfId="0" applyFont="1" applyFill="1" applyBorder="1" applyProtection="1">
      <protection hidden="1"/>
    </xf>
    <xf numFmtId="0" fontId="17" fillId="4" borderId="0" xfId="0" applyFont="1" applyFill="1" applyAlignment="1" applyProtection="1">
      <alignment wrapText="1"/>
      <protection hidden="1"/>
    </xf>
    <xf numFmtId="164" fontId="17" fillId="4" borderId="0" xfId="0" applyNumberFormat="1" applyFont="1" applyFill="1" applyAlignment="1" applyProtection="1">
      <alignment wrapText="1"/>
      <protection hidden="1"/>
    </xf>
    <xf numFmtId="166" fontId="35" fillId="7" borderId="0" xfId="1" applyNumberFormat="1" applyFont="1" applyFill="1" applyBorder="1" applyProtection="1">
      <protection hidden="1"/>
    </xf>
    <xf numFmtId="164" fontId="35" fillId="7" borderId="0" xfId="1" applyFont="1" applyFill="1" applyBorder="1" applyProtection="1">
      <protection hidden="1"/>
    </xf>
    <xf numFmtId="166" fontId="36" fillId="7" borderId="0" xfId="1" applyNumberFormat="1" applyFont="1" applyFill="1" applyBorder="1" applyProtection="1">
      <protection hidden="1"/>
    </xf>
    <xf numFmtId="164" fontId="36" fillId="7" borderId="0" xfId="1" applyFont="1" applyFill="1" applyBorder="1" applyProtection="1">
      <protection hidden="1"/>
    </xf>
    <xf numFmtId="166" fontId="36" fillId="7" borderId="7" xfId="1" applyNumberFormat="1" applyFont="1" applyFill="1" applyBorder="1" applyProtection="1">
      <protection hidden="1"/>
    </xf>
    <xf numFmtId="49" fontId="36" fillId="7" borderId="14" xfId="0" applyNumberFormat="1" applyFont="1" applyFill="1" applyBorder="1" applyProtection="1">
      <protection hidden="1"/>
    </xf>
    <xf numFmtId="0" fontId="6" fillId="3" borderId="8" xfId="0" applyFont="1" applyFill="1" applyBorder="1" applyAlignment="1" applyProtection="1">
      <alignment horizontal="center"/>
      <protection hidden="1"/>
    </xf>
    <xf numFmtId="0" fontId="3" fillId="3" borderId="11" xfId="0" applyFont="1" applyFill="1" applyBorder="1" applyAlignment="1" applyProtection="1">
      <alignment horizontal="center"/>
      <protection hidden="1"/>
    </xf>
    <xf numFmtId="0" fontId="4" fillId="2" borderId="3" xfId="0" applyFont="1" applyFill="1" applyBorder="1" applyAlignment="1" applyProtection="1">
      <alignment horizontal="center"/>
      <protection hidden="1"/>
    </xf>
    <xf numFmtId="166" fontId="4" fillId="3" borderId="3" xfId="1" applyNumberFormat="1" applyFont="1" applyFill="1" applyBorder="1" applyAlignment="1" applyProtection="1">
      <alignment horizontal="center"/>
      <protection hidden="1"/>
    </xf>
    <xf numFmtId="0" fontId="4" fillId="2" borderId="24" xfId="0" applyFont="1" applyFill="1" applyBorder="1" applyAlignment="1" applyProtection="1">
      <alignment horizontal="center"/>
      <protection hidden="1"/>
    </xf>
    <xf numFmtId="0" fontId="4" fillId="2" borderId="18" xfId="0" applyFont="1" applyFill="1" applyBorder="1" applyAlignment="1" applyProtection="1">
      <alignment horizontal="center"/>
      <protection hidden="1"/>
    </xf>
    <xf numFmtId="166" fontId="7" fillId="2" borderId="18" xfId="1" applyNumberFormat="1" applyFont="1" applyFill="1" applyBorder="1" applyAlignment="1" applyProtection="1">
      <alignment horizontal="center"/>
      <protection hidden="1"/>
    </xf>
    <xf numFmtId="166" fontId="26" fillId="2" borderId="18" xfId="1" applyNumberFormat="1" applyFont="1" applyFill="1" applyBorder="1" applyAlignment="1" applyProtection="1">
      <alignment horizontal="center"/>
      <protection hidden="1"/>
    </xf>
    <xf numFmtId="166" fontId="7" fillId="2" borderId="20" xfId="1" applyNumberFormat="1" applyFont="1" applyFill="1" applyBorder="1" applyAlignment="1" applyProtection="1">
      <alignment horizontal="center"/>
      <protection hidden="1"/>
    </xf>
    <xf numFmtId="166" fontId="7" fillId="2" borderId="24" xfId="1" applyNumberFormat="1" applyFont="1" applyFill="1" applyBorder="1" applyAlignment="1" applyProtection="1">
      <alignment horizontal="center" wrapText="1"/>
      <protection hidden="1"/>
    </xf>
    <xf numFmtId="166" fontId="4" fillId="2" borderId="20" xfId="0" applyNumberFormat="1" applyFont="1" applyFill="1" applyBorder="1" applyAlignment="1" applyProtection="1">
      <alignment horizontal="center"/>
      <protection hidden="1"/>
    </xf>
    <xf numFmtId="166" fontId="4" fillId="2" borderId="0" xfId="0" applyNumberFormat="1" applyFont="1" applyFill="1" applyAlignment="1" applyProtection="1">
      <alignment horizontal="center"/>
      <protection hidden="1"/>
    </xf>
    <xf numFmtId="0" fontId="4" fillId="2" borderId="0" xfId="0" applyFont="1" applyFill="1" applyAlignment="1" applyProtection="1">
      <alignment horizontal="center"/>
      <protection hidden="1"/>
    </xf>
    <xf numFmtId="0" fontId="9" fillId="3" borderId="3" xfId="0" applyFont="1" applyFill="1" applyBorder="1" applyProtection="1">
      <protection hidden="1"/>
    </xf>
    <xf numFmtId="0" fontId="35" fillId="7" borderId="0" xfId="0" applyFont="1" applyFill="1" applyProtection="1">
      <protection hidden="1"/>
    </xf>
    <xf numFmtId="165" fontId="35" fillId="7" borderId="0" xfId="0" applyNumberFormat="1" applyFont="1" applyFill="1" applyProtection="1">
      <protection hidden="1"/>
    </xf>
    <xf numFmtId="166" fontId="35" fillId="7" borderId="0" xfId="0" applyNumberFormat="1" applyFont="1" applyFill="1" applyProtection="1">
      <protection hidden="1"/>
    </xf>
    <xf numFmtId="164" fontId="17" fillId="2" borderId="0" xfId="1" applyFont="1" applyFill="1" applyAlignment="1" applyProtection="1">
      <alignment wrapText="1"/>
      <protection hidden="1"/>
    </xf>
    <xf numFmtId="0" fontId="37" fillId="8" borderId="13" xfId="0" applyFont="1" applyFill="1" applyBorder="1" applyProtection="1">
      <protection hidden="1"/>
    </xf>
    <xf numFmtId="0" fontId="35" fillId="8" borderId="11" xfId="0" applyFont="1" applyFill="1" applyBorder="1" applyAlignment="1" applyProtection="1">
      <alignment wrapText="1"/>
      <protection hidden="1"/>
    </xf>
    <xf numFmtId="0" fontId="35" fillId="8" borderId="11" xfId="1" applyNumberFormat="1" applyFont="1" applyFill="1" applyBorder="1" applyAlignment="1" applyProtection="1">
      <alignment wrapText="1"/>
      <protection hidden="1"/>
    </xf>
    <xf numFmtId="164" fontId="35" fillId="8" borderId="11" xfId="1" applyFont="1" applyFill="1" applyBorder="1" applyAlignment="1" applyProtection="1">
      <alignment wrapText="1"/>
      <protection hidden="1"/>
    </xf>
    <xf numFmtId="166" fontId="35" fillId="8" borderId="11" xfId="1" applyNumberFormat="1" applyFont="1" applyFill="1" applyBorder="1" applyAlignment="1" applyProtection="1">
      <alignment wrapText="1"/>
      <protection hidden="1"/>
    </xf>
    <xf numFmtId="166" fontId="35" fillId="8" borderId="12" xfId="1" applyNumberFormat="1" applyFont="1" applyFill="1" applyBorder="1" applyAlignment="1" applyProtection="1">
      <alignment wrapText="1"/>
      <protection hidden="1"/>
    </xf>
    <xf numFmtId="0" fontId="38" fillId="8" borderId="14" xfId="0" applyFont="1" applyFill="1" applyBorder="1" applyProtection="1">
      <protection hidden="1"/>
    </xf>
    <xf numFmtId="0" fontId="38" fillId="8" borderId="0" xfId="0" applyFont="1" applyFill="1" applyAlignment="1" applyProtection="1">
      <alignment wrapText="1"/>
      <protection hidden="1"/>
    </xf>
    <xf numFmtId="164" fontId="38" fillId="8" borderId="0" xfId="1" applyFont="1" applyFill="1" applyBorder="1" applyAlignment="1" applyProtection="1">
      <alignment wrapText="1"/>
      <protection hidden="1"/>
    </xf>
    <xf numFmtId="164" fontId="38" fillId="8" borderId="0" xfId="0" applyNumberFormat="1" applyFont="1" applyFill="1" applyAlignment="1" applyProtection="1">
      <alignment wrapText="1"/>
      <protection hidden="1"/>
    </xf>
    <xf numFmtId="164" fontId="38" fillId="8" borderId="0" xfId="1" applyFont="1" applyFill="1" applyAlignment="1" applyProtection="1">
      <alignment wrapText="1"/>
      <protection hidden="1"/>
    </xf>
    <xf numFmtId="166" fontId="38" fillId="8" borderId="0" xfId="1" applyNumberFormat="1" applyFont="1" applyFill="1" applyBorder="1" applyAlignment="1" applyProtection="1">
      <alignment wrapText="1"/>
      <protection hidden="1"/>
    </xf>
    <xf numFmtId="0" fontId="38" fillId="8" borderId="7" xfId="0" applyFont="1" applyFill="1" applyBorder="1" applyAlignment="1" applyProtection="1">
      <alignment wrapText="1"/>
      <protection hidden="1"/>
    </xf>
    <xf numFmtId="0" fontId="35" fillId="8" borderId="14" xfId="0" applyFont="1" applyFill="1" applyBorder="1" applyProtection="1">
      <protection hidden="1"/>
    </xf>
    <xf numFmtId="0" fontId="35" fillId="8" borderId="0" xfId="0" applyFont="1" applyFill="1" applyAlignment="1" applyProtection="1">
      <alignment wrapText="1"/>
      <protection hidden="1"/>
    </xf>
    <xf numFmtId="0" fontId="35" fillId="8" borderId="0" xfId="1" applyNumberFormat="1" applyFont="1" applyFill="1" applyBorder="1" applyAlignment="1" applyProtection="1">
      <alignment wrapText="1"/>
      <protection hidden="1"/>
    </xf>
    <xf numFmtId="164" fontId="35" fillId="8" borderId="0" xfId="1" applyFont="1" applyFill="1" applyBorder="1" applyAlignment="1" applyProtection="1">
      <alignment wrapText="1"/>
      <protection hidden="1"/>
    </xf>
    <xf numFmtId="166" fontId="35" fillId="8" borderId="0" xfId="1" applyNumberFormat="1" applyFont="1" applyFill="1" applyBorder="1" applyAlignment="1" applyProtection="1">
      <alignment wrapText="1"/>
      <protection hidden="1"/>
    </xf>
    <xf numFmtId="166" fontId="35" fillId="8" borderId="7" xfId="1" applyNumberFormat="1" applyFont="1" applyFill="1" applyBorder="1" applyAlignment="1" applyProtection="1">
      <alignment wrapText="1"/>
      <protection hidden="1"/>
    </xf>
    <xf numFmtId="164" fontId="17" fillId="4" borderId="0" xfId="1" applyFont="1" applyFill="1" applyAlignment="1" applyProtection="1">
      <alignment wrapText="1"/>
      <protection hidden="1"/>
    </xf>
    <xf numFmtId="164" fontId="19" fillId="0" borderId="18" xfId="1" applyFont="1" applyFill="1" applyBorder="1" applyProtection="1">
      <protection hidden="1"/>
    </xf>
    <xf numFmtId="164" fontId="3" fillId="3" borderId="11" xfId="1" applyFont="1" applyFill="1" applyBorder="1" applyProtection="1">
      <protection hidden="1"/>
    </xf>
    <xf numFmtId="164" fontId="6" fillId="3" borderId="8" xfId="1" applyFont="1" applyFill="1" applyBorder="1" applyProtection="1">
      <protection hidden="1"/>
    </xf>
    <xf numFmtId="164" fontId="9" fillId="3" borderId="3" xfId="1" applyFont="1" applyFill="1" applyBorder="1" applyProtection="1">
      <protection hidden="1"/>
    </xf>
    <xf numFmtId="0" fontId="40" fillId="0" borderId="0" xfId="0" applyFont="1"/>
    <xf numFmtId="167" fontId="7" fillId="2" borderId="18" xfId="2" applyNumberFormat="1" applyFont="1" applyFill="1" applyBorder="1" applyProtection="1">
      <protection hidden="1"/>
    </xf>
    <xf numFmtId="0" fontId="6" fillId="0" borderId="15" xfId="0" applyFont="1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/>
      <protection hidden="1"/>
    </xf>
    <xf numFmtId="0" fontId="6" fillId="0" borderId="16" xfId="0" applyFont="1" applyBorder="1" applyAlignment="1" applyProtection="1">
      <alignment horizontal="center"/>
      <protection hidden="1"/>
    </xf>
    <xf numFmtId="0" fontId="6" fillId="2" borderId="15" xfId="0" applyFont="1" applyFill="1" applyBorder="1" applyAlignment="1" applyProtection="1">
      <alignment horizontal="center"/>
      <protection hidden="1"/>
    </xf>
    <xf numFmtId="0" fontId="6" fillId="2" borderId="8" xfId="0" applyFont="1" applyFill="1" applyBorder="1" applyAlignment="1" applyProtection="1">
      <alignment horizontal="center"/>
      <protection hidden="1"/>
    </xf>
    <xf numFmtId="164" fontId="6" fillId="2" borderId="15" xfId="1" applyFont="1" applyFill="1" applyBorder="1" applyAlignment="1" applyProtection="1">
      <alignment horizontal="center"/>
      <protection hidden="1"/>
    </xf>
    <xf numFmtId="164" fontId="6" fillId="2" borderId="8" xfId="1" applyFont="1" applyFill="1" applyBorder="1" applyAlignment="1" applyProtection="1">
      <alignment horizontal="center"/>
      <protection hidden="1"/>
    </xf>
    <xf numFmtId="164" fontId="6" fillId="2" borderId="16" xfId="1" applyFont="1" applyFill="1" applyBorder="1" applyAlignment="1" applyProtection="1">
      <alignment horizontal="center"/>
      <protection hidden="1"/>
    </xf>
    <xf numFmtId="0" fontId="6" fillId="3" borderId="15" xfId="0" applyFont="1" applyFill="1" applyBorder="1" applyAlignment="1" applyProtection="1">
      <alignment horizontal="center"/>
      <protection hidden="1"/>
    </xf>
    <xf numFmtId="0" fontId="6" fillId="3" borderId="8" xfId="0" applyFont="1" applyFill="1" applyBorder="1" applyAlignment="1" applyProtection="1">
      <alignment horizontal="center"/>
      <protection hidden="1"/>
    </xf>
    <xf numFmtId="0" fontId="6" fillId="3" borderId="16" xfId="0" applyFont="1" applyFill="1" applyBorder="1" applyAlignment="1" applyProtection="1">
      <alignment horizontal="center"/>
      <protection hidden="1"/>
    </xf>
    <xf numFmtId="0" fontId="6" fillId="0" borderId="2" xfId="0" applyFont="1" applyBorder="1" applyAlignment="1" applyProtection="1">
      <alignment horizontal="center"/>
      <protection hidden="1"/>
    </xf>
    <xf numFmtId="0" fontId="6" fillId="0" borderId="3" xfId="0" applyFont="1" applyBorder="1" applyAlignment="1" applyProtection="1">
      <alignment horizontal="center"/>
      <protection hidden="1"/>
    </xf>
    <xf numFmtId="0" fontId="6" fillId="0" borderId="4" xfId="0" applyFont="1" applyBorder="1" applyAlignment="1" applyProtection="1">
      <alignment horizontal="center"/>
      <protection hidden="1"/>
    </xf>
  </cellXfs>
  <cellStyles count="13">
    <cellStyle name="Comma" xfId="1" builtinId="3"/>
    <cellStyle name="Comma 2" xfId="4" xr:uid="{F96A3B04-5C0A-41E7-B12E-ADE23CA8656C}"/>
    <cellStyle name="Normal" xfId="0" builtinId="0"/>
    <cellStyle name="Normal 2" xfId="5" xr:uid="{57198A6E-6B17-4A76-A8EC-05A7A620A1CF}"/>
    <cellStyle name="Normal 2 10" xfId="6" xr:uid="{4A3C4A43-DC9F-4E49-AF95-7DAC17B93493}"/>
    <cellStyle name="Normal 3" xfId="7" xr:uid="{3C337F99-BC71-46CE-A69E-313374593FCB}"/>
    <cellStyle name="Normal 4" xfId="8" xr:uid="{BA39059C-9216-4D70-90F3-25246BD3F119}"/>
    <cellStyle name="Normal 4 2" xfId="12" xr:uid="{12B96FEF-3AF2-48AD-B1CC-78E3078AAD68}"/>
    <cellStyle name="Normal 5" xfId="9" xr:uid="{7F11C66D-DFB3-468A-BF11-72F1CB8C1BC5}"/>
    <cellStyle name="Normal 6" xfId="3" xr:uid="{FC7520BB-EB16-427C-8205-0A884F89289B}"/>
    <cellStyle name="Normal 7" xfId="10" xr:uid="{F5060425-83D5-433C-A800-8463DF17AF7B}"/>
    <cellStyle name="Normal 8" xfId="11" xr:uid="{18886F04-04B4-4D01-8B85-01C7238F5B19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313272</xdr:colOff>
      <xdr:row>4</xdr:row>
      <xdr:rowOff>50796</xdr:rowOff>
    </xdr:from>
    <xdr:to>
      <xdr:col>1</xdr:col>
      <xdr:colOff>4038605</xdr:colOff>
      <xdr:row>4</xdr:row>
      <xdr:rowOff>919161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8585" y="919952"/>
          <a:ext cx="3725333" cy="8721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Dewald/Local%20Settings/Temporary%20Internet%20Files/Content.IE5/TFZJTDCA/PSYCHIATRY%20CMS%20MODEL%2020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ee Items"/>
      <sheetName val="Labour"/>
      <sheetName val="Standard Equipment"/>
      <sheetName val="Special Equipment"/>
      <sheetName val="Overheads"/>
      <sheetName val="Responsibility Values"/>
      <sheetName val="Parameters"/>
      <sheetName val="Surve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0">
          <cell r="C20">
            <v>0.14000000000000001</v>
          </cell>
        </row>
        <row r="38">
          <cell r="C38">
            <v>5.7141124834168489</v>
          </cell>
        </row>
        <row r="45">
          <cell r="C45">
            <v>9.1992054483541423</v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90"/>
  <sheetViews>
    <sheetView tabSelected="1" zoomScale="85" zoomScaleNormal="85" workbookViewId="0">
      <pane xSplit="3" ySplit="7" topLeftCell="D8" activePane="bottomRight" state="frozen"/>
      <selection pane="topRight" activeCell="D1" sqref="D1"/>
      <selection pane="bottomLeft" activeCell="A8" sqref="A8"/>
      <selection pane="bottomRight" activeCell="A38" sqref="A38:J62"/>
    </sheetView>
  </sheetViews>
  <sheetFormatPr defaultColWidth="9.140625" defaultRowHeight="12.75" x14ac:dyDescent="0.2"/>
  <cols>
    <col min="1" max="1" width="8.85546875" style="2" bestFit="1" customWidth="1"/>
    <col min="2" max="2" width="63.7109375" style="1" customWidth="1"/>
    <col min="3" max="3" width="11.7109375" style="1" bestFit="1" customWidth="1"/>
    <col min="4" max="4" width="10.5703125" style="1" customWidth="1"/>
    <col min="5" max="5" width="10.7109375" style="3" bestFit="1" customWidth="1"/>
    <col min="6" max="7" width="10.7109375" style="3" customWidth="1"/>
    <col min="8" max="8" width="10.7109375" style="5" customWidth="1"/>
    <col min="9" max="9" width="10.7109375" style="3" customWidth="1"/>
    <col min="10" max="12" width="11.7109375" style="3" customWidth="1"/>
    <col min="13" max="13" width="13.5703125" style="3" customWidth="1"/>
    <col min="14" max="14" width="13" style="3" customWidth="1"/>
    <col min="15" max="16" width="11.7109375" style="3" customWidth="1"/>
    <col min="17" max="17" width="10.7109375" style="5" customWidth="1"/>
    <col min="18" max="18" width="10.7109375" style="3" customWidth="1"/>
    <col min="19" max="19" width="11.7109375" style="3" customWidth="1"/>
    <col min="20" max="20" width="13.5703125" style="3" customWidth="1"/>
    <col min="21" max="21" width="10" style="4" bestFit="1" customWidth="1"/>
    <col min="22" max="22" width="8.85546875" style="204" bestFit="1" customWidth="1"/>
    <col min="23" max="23" width="10" style="4" bestFit="1" customWidth="1"/>
    <col min="24" max="24" width="9.42578125" style="1" customWidth="1"/>
    <col min="25" max="26" width="9.28515625" style="1" customWidth="1"/>
    <col min="27" max="27" width="9.85546875" style="1" customWidth="1"/>
    <col min="28" max="30" width="9.28515625" style="1" customWidth="1"/>
    <col min="31" max="31" width="10" style="5" bestFit="1" customWidth="1"/>
    <col min="32" max="32" width="10.28515625" style="5" customWidth="1"/>
    <col min="33" max="33" width="9.28515625" style="5" customWidth="1"/>
    <col min="34" max="34" width="9.85546875" style="5" customWidth="1"/>
    <col min="35" max="35" width="9.85546875" style="5" hidden="1" customWidth="1"/>
    <col min="36" max="36" width="10.42578125" style="1" customWidth="1"/>
    <col min="37" max="37" width="10.5703125" style="1" customWidth="1"/>
    <col min="38" max="38" width="11.140625" style="1" customWidth="1"/>
    <col min="39" max="39" width="10.5703125" style="1" customWidth="1"/>
    <col min="40" max="40" width="11.28515625" style="3" bestFit="1" customWidth="1"/>
    <col min="41" max="41" width="11.7109375" style="3" customWidth="1"/>
    <col min="42" max="42" width="9.85546875" style="5" customWidth="1"/>
    <col min="43" max="43" width="10.5703125" style="5" customWidth="1"/>
    <col min="44" max="44" width="10.28515625" style="5" customWidth="1"/>
    <col min="45" max="45" width="9.28515625" style="5" customWidth="1"/>
    <col min="46" max="46" width="9.85546875" style="5" customWidth="1"/>
    <col min="47" max="47" width="10.28515625" style="5" bestFit="1" customWidth="1"/>
    <col min="48" max="50" width="10.28515625" style="5" customWidth="1"/>
    <col min="51" max="52" width="10.28515625" style="5" hidden="1" customWidth="1"/>
    <col min="53" max="53" width="11.28515625" style="3" customWidth="1"/>
    <col min="54" max="54" width="11.7109375" style="3" customWidth="1"/>
    <col min="55" max="16384" width="9.140625" style="1"/>
  </cols>
  <sheetData>
    <row r="1" spans="1:57" ht="23.25" x14ac:dyDescent="0.35">
      <c r="A1" s="123" t="s">
        <v>118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93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5"/>
      <c r="AV1" s="124"/>
      <c r="AW1" s="231"/>
      <c r="AX1" s="124"/>
      <c r="AY1" s="124"/>
      <c r="AZ1" s="124"/>
      <c r="BA1" s="124"/>
      <c r="BB1" s="126"/>
    </row>
    <row r="2" spans="1:57" x14ac:dyDescent="0.2">
      <c r="A2" s="131"/>
      <c r="B2" s="132"/>
      <c r="C2" s="133"/>
      <c r="D2" s="134"/>
      <c r="E2" s="135"/>
      <c r="F2" s="135"/>
      <c r="G2" s="135"/>
      <c r="H2" s="136"/>
      <c r="I2" s="135"/>
      <c r="J2" s="135"/>
      <c r="K2" s="135"/>
      <c r="L2" s="135"/>
      <c r="M2" s="135"/>
      <c r="N2" s="135"/>
      <c r="O2" s="135"/>
      <c r="P2" s="135"/>
      <c r="Q2" s="136"/>
      <c r="R2" s="135"/>
      <c r="S2" s="135"/>
      <c r="T2" s="135"/>
      <c r="U2" s="137"/>
      <c r="V2" s="194"/>
      <c r="W2" s="137"/>
      <c r="X2" s="134"/>
      <c r="Y2" s="134"/>
      <c r="Z2" s="134"/>
      <c r="AA2" s="134"/>
      <c r="AB2" s="134"/>
      <c r="AC2" s="134"/>
      <c r="AD2" s="134"/>
      <c r="AE2" s="136"/>
      <c r="AF2" s="136"/>
      <c r="AG2" s="136"/>
      <c r="AH2" s="136"/>
      <c r="AI2" s="136"/>
      <c r="AJ2" s="134"/>
      <c r="AK2" s="134"/>
      <c r="AL2" s="134"/>
      <c r="AM2" s="134"/>
      <c r="AN2" s="135"/>
      <c r="AO2" s="135"/>
      <c r="AP2" s="136"/>
      <c r="AQ2" s="136"/>
      <c r="AR2" s="136"/>
      <c r="AS2" s="136"/>
      <c r="AT2" s="136"/>
      <c r="AU2" s="136"/>
      <c r="AV2" s="136"/>
      <c r="AW2" s="136"/>
      <c r="AX2" s="136"/>
      <c r="AY2" s="136"/>
      <c r="AZ2" s="136"/>
      <c r="BA2" s="135"/>
      <c r="BB2" s="138"/>
    </row>
    <row r="3" spans="1:57" ht="15.75" x14ac:dyDescent="0.25">
      <c r="A3" s="127" t="s">
        <v>77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92"/>
      <c r="W3" s="128"/>
      <c r="X3" s="128"/>
      <c r="Y3" s="128"/>
      <c r="Z3" s="128"/>
      <c r="AA3" s="128"/>
      <c r="AB3" s="128"/>
      <c r="AC3" s="128"/>
      <c r="AD3" s="128"/>
      <c r="AE3" s="128"/>
      <c r="AF3" s="128"/>
      <c r="AG3" s="128"/>
      <c r="AH3" s="128"/>
      <c r="AI3" s="128"/>
      <c r="AJ3" s="128"/>
      <c r="AK3" s="128"/>
      <c r="AL3" s="128"/>
      <c r="AM3" s="128"/>
      <c r="AN3" s="128"/>
      <c r="AO3" s="128"/>
      <c r="AP3" s="128"/>
      <c r="AQ3" s="128"/>
      <c r="AR3" s="128"/>
      <c r="AS3" s="128"/>
      <c r="AT3" s="128"/>
      <c r="AU3" s="129"/>
      <c r="AV3" s="128"/>
      <c r="AW3" s="232"/>
      <c r="AX3" s="128"/>
      <c r="AY3" s="128"/>
      <c r="AZ3" s="128"/>
      <c r="BA3" s="128"/>
      <c r="BB3" s="130"/>
    </row>
    <row r="4" spans="1:57" ht="15.75" x14ac:dyDescent="0.25">
      <c r="A4" s="244"/>
      <c r="B4" s="245"/>
      <c r="C4" s="246"/>
      <c r="D4" s="236" t="s">
        <v>79</v>
      </c>
      <c r="E4" s="238"/>
      <c r="F4" s="247" t="s">
        <v>54</v>
      </c>
      <c r="G4" s="248"/>
      <c r="H4" s="248"/>
      <c r="I4" s="248"/>
      <c r="J4" s="248"/>
      <c r="K4" s="248"/>
      <c r="L4" s="248"/>
      <c r="M4" s="248"/>
      <c r="N4" s="248"/>
      <c r="O4" s="248"/>
      <c r="P4" s="249"/>
      <c r="Q4" s="236" t="s">
        <v>49</v>
      </c>
      <c r="R4" s="237"/>
      <c r="S4" s="237"/>
      <c r="T4" s="238"/>
      <c r="U4" s="236" t="s">
        <v>58</v>
      </c>
      <c r="V4" s="237"/>
      <c r="W4" s="237"/>
      <c r="X4" s="237"/>
      <c r="Y4" s="237"/>
      <c r="Z4" s="237"/>
      <c r="AA4" s="237"/>
      <c r="AB4" s="237"/>
      <c r="AC4" s="237"/>
      <c r="AD4" s="238"/>
      <c r="AE4" s="236" t="s">
        <v>64</v>
      </c>
      <c r="AF4" s="237"/>
      <c r="AG4" s="237"/>
      <c r="AH4" s="237"/>
      <c r="AI4" s="238"/>
      <c r="AJ4" s="236" t="s">
        <v>65</v>
      </c>
      <c r="AK4" s="237"/>
      <c r="AL4" s="237"/>
      <c r="AM4" s="238"/>
      <c r="AN4" s="236" t="s">
        <v>69</v>
      </c>
      <c r="AO4" s="237"/>
      <c r="AP4" s="238"/>
      <c r="AQ4" s="239" t="s">
        <v>50</v>
      </c>
      <c r="AR4" s="240"/>
      <c r="AS4" s="240"/>
      <c r="AT4" s="240"/>
      <c r="AU4" s="241" t="s">
        <v>70</v>
      </c>
      <c r="AV4" s="242"/>
      <c r="AW4" s="242"/>
      <c r="AX4" s="242"/>
      <c r="AY4" s="242"/>
      <c r="AZ4" s="242"/>
      <c r="BA4" s="242"/>
      <c r="BB4" s="243"/>
    </row>
    <row r="5" spans="1:57" ht="84" customHeight="1" x14ac:dyDescent="0.2">
      <c r="A5" s="6" t="s">
        <v>0</v>
      </c>
      <c r="B5" s="7" t="s">
        <v>1</v>
      </c>
      <c r="C5" s="8" t="s">
        <v>2</v>
      </c>
      <c r="D5" s="9" t="s">
        <v>117</v>
      </c>
      <c r="E5" s="10" t="s">
        <v>53</v>
      </c>
      <c r="F5" s="9" t="s">
        <v>82</v>
      </c>
      <c r="G5" s="9" t="s">
        <v>83</v>
      </c>
      <c r="H5" s="9" t="s">
        <v>104</v>
      </c>
      <c r="I5" s="9" t="s">
        <v>105</v>
      </c>
      <c r="J5" s="10" t="s">
        <v>52</v>
      </c>
      <c r="K5" s="10" t="s">
        <v>52</v>
      </c>
      <c r="L5" s="10" t="s">
        <v>52</v>
      </c>
      <c r="M5" s="10" t="s">
        <v>52</v>
      </c>
      <c r="N5" s="10" t="s">
        <v>52</v>
      </c>
      <c r="O5" s="10" t="s">
        <v>52</v>
      </c>
      <c r="P5" s="10" t="s">
        <v>52</v>
      </c>
      <c r="Q5" s="9" t="s">
        <v>57</v>
      </c>
      <c r="R5" s="10" t="s">
        <v>53</v>
      </c>
      <c r="S5" s="10" t="s">
        <v>52</v>
      </c>
      <c r="T5" s="10" t="s">
        <v>52</v>
      </c>
      <c r="U5" s="9" t="s">
        <v>82</v>
      </c>
      <c r="V5" s="10" t="s">
        <v>83</v>
      </c>
      <c r="W5" s="9" t="s">
        <v>106</v>
      </c>
      <c r="X5" s="9" t="s">
        <v>105</v>
      </c>
      <c r="Y5" s="11" t="s">
        <v>81</v>
      </c>
      <c r="Z5" s="11" t="s">
        <v>59</v>
      </c>
      <c r="AA5" s="11" t="s">
        <v>60</v>
      </c>
      <c r="AB5" s="11" t="s">
        <v>61</v>
      </c>
      <c r="AC5" s="11" t="s">
        <v>62</v>
      </c>
      <c r="AD5" s="11" t="s">
        <v>63</v>
      </c>
      <c r="AE5" s="9" t="s">
        <v>56</v>
      </c>
      <c r="AF5" s="9" t="s">
        <v>53</v>
      </c>
      <c r="AG5" s="9" t="s">
        <v>52</v>
      </c>
      <c r="AH5" s="9" t="s">
        <v>52</v>
      </c>
      <c r="AI5" s="9" t="s">
        <v>52</v>
      </c>
      <c r="AJ5" s="9" t="s">
        <v>107</v>
      </c>
      <c r="AK5" s="9" t="s">
        <v>66</v>
      </c>
      <c r="AL5" s="9" t="s">
        <v>68</v>
      </c>
      <c r="AM5" s="9" t="s">
        <v>67</v>
      </c>
      <c r="AN5" s="9" t="s">
        <v>55</v>
      </c>
      <c r="AO5" s="10" t="s">
        <v>53</v>
      </c>
      <c r="AP5" s="10" t="s">
        <v>52</v>
      </c>
      <c r="AQ5" s="9" t="s">
        <v>68</v>
      </c>
      <c r="AR5" s="10" t="s">
        <v>53</v>
      </c>
      <c r="AS5" s="9" t="s">
        <v>51</v>
      </c>
      <c r="AT5" s="9" t="s">
        <v>51</v>
      </c>
      <c r="AU5" s="9" t="s">
        <v>71</v>
      </c>
      <c r="AV5" s="9" t="s">
        <v>72</v>
      </c>
      <c r="AW5" s="9" t="s">
        <v>102</v>
      </c>
      <c r="AX5" s="9" t="s">
        <v>103</v>
      </c>
      <c r="AY5" s="9" t="s">
        <v>73</v>
      </c>
      <c r="AZ5" s="10" t="s">
        <v>74</v>
      </c>
      <c r="BA5" s="9" t="s">
        <v>75</v>
      </c>
      <c r="BB5" s="10" t="s">
        <v>27</v>
      </c>
    </row>
    <row r="6" spans="1:57" ht="13.5" customHeight="1" x14ac:dyDescent="0.2">
      <c r="A6" s="12"/>
      <c r="B6" s="13"/>
      <c r="C6" s="14"/>
      <c r="D6" s="15"/>
      <c r="E6" s="16"/>
      <c r="F6" s="16"/>
      <c r="G6" s="16"/>
      <c r="H6" s="71"/>
      <c r="I6" s="16"/>
      <c r="J6" s="19">
        <v>1.1000000000000001</v>
      </c>
      <c r="K6" s="19">
        <v>1.37</v>
      </c>
      <c r="L6" s="19">
        <v>1.47</v>
      </c>
      <c r="M6" s="19">
        <v>1.62</v>
      </c>
      <c r="N6" s="19">
        <v>2</v>
      </c>
      <c r="O6" s="19">
        <v>2.15</v>
      </c>
      <c r="P6" s="19">
        <v>3</v>
      </c>
      <c r="Q6" s="71"/>
      <c r="R6" s="16"/>
      <c r="S6" s="19">
        <v>1.3</v>
      </c>
      <c r="T6" s="19">
        <v>1.5</v>
      </c>
      <c r="U6" s="15"/>
      <c r="V6" s="17"/>
      <c r="W6" s="15"/>
      <c r="X6" s="17"/>
      <c r="Y6" s="18">
        <v>1.1000000000000001</v>
      </c>
      <c r="Z6" s="18">
        <v>1.37</v>
      </c>
      <c r="AA6" s="18">
        <v>1.62</v>
      </c>
      <c r="AB6" s="18">
        <v>1.47</v>
      </c>
      <c r="AC6" s="18">
        <v>2.17</v>
      </c>
      <c r="AD6" s="18">
        <v>3</v>
      </c>
      <c r="AE6" s="15"/>
      <c r="AF6" s="15"/>
      <c r="AG6" s="19">
        <v>1.65</v>
      </c>
      <c r="AH6" s="19">
        <v>2.1</v>
      </c>
      <c r="AI6" s="19">
        <v>3</v>
      </c>
      <c r="AJ6" s="15"/>
      <c r="AK6" s="17"/>
      <c r="AL6" s="15"/>
      <c r="AM6" s="17"/>
      <c r="AN6" s="16"/>
      <c r="AO6" s="16"/>
      <c r="AP6" s="19">
        <v>1.5</v>
      </c>
      <c r="AQ6" s="15"/>
      <c r="AR6" s="15"/>
      <c r="AS6" s="19">
        <v>1.3</v>
      </c>
      <c r="AT6" s="19">
        <v>1.45</v>
      </c>
      <c r="AU6" s="15"/>
      <c r="AV6" s="15"/>
      <c r="AW6" s="15"/>
      <c r="AX6" s="15"/>
      <c r="AY6" s="15"/>
      <c r="AZ6" s="15"/>
      <c r="BA6" s="16"/>
      <c r="BB6" s="16"/>
    </row>
    <row r="7" spans="1:57" ht="13.5" customHeight="1" x14ac:dyDescent="0.2">
      <c r="A7" s="12"/>
      <c r="B7" s="13"/>
      <c r="C7" s="91" t="s">
        <v>22</v>
      </c>
      <c r="D7" s="92" t="s">
        <v>21</v>
      </c>
      <c r="E7" s="93" t="s">
        <v>21</v>
      </c>
      <c r="F7" s="93" t="s">
        <v>21</v>
      </c>
      <c r="G7" s="93" t="s">
        <v>21</v>
      </c>
      <c r="H7" s="93" t="s">
        <v>21</v>
      </c>
      <c r="I7" s="93" t="s">
        <v>21</v>
      </c>
      <c r="J7" s="93" t="s">
        <v>21</v>
      </c>
      <c r="K7" s="93" t="s">
        <v>21</v>
      </c>
      <c r="L7" s="93" t="s">
        <v>21</v>
      </c>
      <c r="M7" s="93" t="s">
        <v>21</v>
      </c>
      <c r="N7" s="93" t="s">
        <v>21</v>
      </c>
      <c r="O7" s="93" t="s">
        <v>21</v>
      </c>
      <c r="P7" s="93" t="s">
        <v>21</v>
      </c>
      <c r="Q7" s="93" t="s">
        <v>21</v>
      </c>
      <c r="R7" s="93" t="s">
        <v>21</v>
      </c>
      <c r="S7" s="93" t="s">
        <v>21</v>
      </c>
      <c r="T7" s="93" t="s">
        <v>21</v>
      </c>
      <c r="U7" s="93" t="s">
        <v>21</v>
      </c>
      <c r="V7" s="93" t="s">
        <v>21</v>
      </c>
      <c r="W7" s="93" t="s">
        <v>21</v>
      </c>
      <c r="X7" s="93" t="s">
        <v>21</v>
      </c>
      <c r="Y7" s="93" t="s">
        <v>21</v>
      </c>
      <c r="Z7" s="93" t="s">
        <v>21</v>
      </c>
      <c r="AA7" s="93" t="s">
        <v>21</v>
      </c>
      <c r="AB7" s="93" t="s">
        <v>21</v>
      </c>
      <c r="AC7" s="93" t="s">
        <v>21</v>
      </c>
      <c r="AD7" s="93" t="s">
        <v>21</v>
      </c>
      <c r="AE7" s="93" t="s">
        <v>21</v>
      </c>
      <c r="AF7" s="93" t="s">
        <v>21</v>
      </c>
      <c r="AG7" s="93" t="s">
        <v>21</v>
      </c>
      <c r="AH7" s="93" t="s">
        <v>21</v>
      </c>
      <c r="AI7" s="93" t="s">
        <v>21</v>
      </c>
      <c r="AJ7" s="93" t="s">
        <v>21</v>
      </c>
      <c r="AK7" s="93" t="s">
        <v>21</v>
      </c>
      <c r="AL7" s="93" t="s">
        <v>21</v>
      </c>
      <c r="AM7" s="93" t="s">
        <v>21</v>
      </c>
      <c r="AN7" s="93" t="s">
        <v>21</v>
      </c>
      <c r="AO7" s="93" t="s">
        <v>21</v>
      </c>
      <c r="AP7" s="93" t="s">
        <v>21</v>
      </c>
      <c r="AQ7" s="93" t="s">
        <v>21</v>
      </c>
      <c r="AR7" s="93" t="s">
        <v>21</v>
      </c>
      <c r="AS7" s="93" t="s">
        <v>21</v>
      </c>
      <c r="AT7" s="93" t="s">
        <v>21</v>
      </c>
      <c r="AU7" s="92" t="s">
        <v>21</v>
      </c>
      <c r="AV7" s="93" t="s">
        <v>21</v>
      </c>
      <c r="AW7" s="92" t="s">
        <v>21</v>
      </c>
      <c r="AX7" s="93" t="s">
        <v>21</v>
      </c>
      <c r="AY7" s="93" t="s">
        <v>21</v>
      </c>
      <c r="AZ7" s="93" t="s">
        <v>21</v>
      </c>
      <c r="BA7" s="93" t="s">
        <v>21</v>
      </c>
      <c r="BB7" s="93" t="s">
        <v>21</v>
      </c>
    </row>
    <row r="8" spans="1:57" x14ac:dyDescent="0.2">
      <c r="A8" s="20"/>
      <c r="B8" s="21" t="s">
        <v>3</v>
      </c>
      <c r="C8" s="22"/>
      <c r="D8" s="23"/>
      <c r="E8" s="24"/>
      <c r="F8" s="24"/>
      <c r="G8" s="24"/>
      <c r="H8" s="23"/>
      <c r="I8" s="24"/>
      <c r="J8" s="74"/>
      <c r="K8" s="74"/>
      <c r="L8" s="74"/>
      <c r="M8" s="74"/>
      <c r="N8" s="74"/>
      <c r="O8" s="74"/>
      <c r="P8" s="74"/>
      <c r="Q8" s="23"/>
      <c r="R8" s="24"/>
      <c r="S8" s="74"/>
      <c r="T8" s="74"/>
      <c r="U8" s="25"/>
      <c r="V8" s="195"/>
      <c r="W8" s="25"/>
      <c r="X8" s="24"/>
      <c r="Y8" s="26"/>
      <c r="Z8" s="26"/>
      <c r="AA8" s="27"/>
      <c r="AB8" s="27"/>
      <c r="AC8" s="27"/>
      <c r="AD8" s="27"/>
      <c r="AE8" s="25"/>
      <c r="AF8" s="24"/>
      <c r="AG8" s="23"/>
      <c r="AH8" s="23"/>
      <c r="AI8" s="23"/>
      <c r="AJ8" s="23"/>
      <c r="AK8" s="23"/>
      <c r="AL8" s="23"/>
      <c r="AM8" s="23"/>
      <c r="AN8" s="24"/>
      <c r="AO8" s="24"/>
      <c r="AP8" s="23"/>
      <c r="AQ8" s="25"/>
      <c r="AR8" s="24"/>
      <c r="AS8" s="23"/>
      <c r="AT8" s="23"/>
      <c r="AU8" s="23"/>
      <c r="AV8" s="24"/>
      <c r="AW8" s="233"/>
      <c r="AX8" s="205"/>
      <c r="AY8" s="24"/>
      <c r="AZ8" s="24"/>
      <c r="BA8" s="24"/>
      <c r="BB8" s="106"/>
    </row>
    <row r="9" spans="1:57" x14ac:dyDescent="0.2">
      <c r="A9" s="94"/>
      <c r="B9" s="95"/>
      <c r="C9" s="96"/>
      <c r="D9" s="96"/>
      <c r="E9" s="97"/>
      <c r="F9" s="97"/>
      <c r="G9" s="97"/>
      <c r="H9" s="98"/>
      <c r="I9" s="97"/>
      <c r="J9" s="99"/>
      <c r="K9" s="99"/>
      <c r="L9" s="99"/>
      <c r="M9" s="99"/>
      <c r="N9" s="99"/>
      <c r="O9" s="99"/>
      <c r="P9" s="99"/>
      <c r="Q9" s="98"/>
      <c r="R9" s="97"/>
      <c r="S9" s="99"/>
      <c r="T9" s="99"/>
      <c r="U9" s="100"/>
      <c r="V9" s="196"/>
      <c r="W9" s="100"/>
      <c r="X9" s="96"/>
      <c r="Y9" s="101"/>
      <c r="Z9" s="101"/>
      <c r="AA9" s="102"/>
      <c r="AB9" s="102"/>
      <c r="AC9" s="102"/>
      <c r="AD9" s="102"/>
      <c r="AE9" s="98"/>
      <c r="AF9" s="98"/>
      <c r="AG9" s="103"/>
      <c r="AH9" s="103"/>
      <c r="AI9" s="103"/>
      <c r="AJ9" s="104"/>
      <c r="AK9" s="96"/>
      <c r="AL9" s="104"/>
      <c r="AM9" s="96"/>
      <c r="AN9" s="105"/>
      <c r="AO9" s="97"/>
      <c r="AP9" s="103"/>
      <c r="AQ9" s="98"/>
      <c r="AR9" s="98"/>
      <c r="AS9" s="103"/>
      <c r="AT9" s="103"/>
      <c r="AU9" s="98"/>
      <c r="AV9" s="98"/>
      <c r="AW9" s="98"/>
      <c r="AX9" s="98"/>
      <c r="AY9" s="98"/>
      <c r="AZ9" s="98"/>
      <c r="BA9" s="105"/>
      <c r="BB9" s="97"/>
    </row>
    <row r="10" spans="1:57" x14ac:dyDescent="0.2">
      <c r="A10" s="28"/>
      <c r="B10" s="29" t="s">
        <v>24</v>
      </c>
      <c r="C10" s="30"/>
      <c r="D10" s="30"/>
      <c r="E10" s="235"/>
      <c r="F10" s="31"/>
      <c r="G10" s="31"/>
      <c r="H10" s="33"/>
      <c r="I10" s="31"/>
      <c r="J10" s="75"/>
      <c r="K10" s="75"/>
      <c r="L10" s="75"/>
      <c r="M10" s="75"/>
      <c r="N10" s="75"/>
      <c r="O10" s="75"/>
      <c r="P10" s="75"/>
      <c r="Q10" s="33"/>
      <c r="R10" s="31"/>
      <c r="S10" s="75"/>
      <c r="T10" s="75"/>
      <c r="U10" s="32"/>
      <c r="V10" s="197"/>
      <c r="W10" s="32"/>
      <c r="X10" s="30"/>
      <c r="Y10" s="77"/>
      <c r="Z10" s="77"/>
      <c r="AA10" s="78"/>
      <c r="AB10" s="78"/>
      <c r="AC10" s="78"/>
      <c r="AD10" s="78"/>
      <c r="AE10" s="33"/>
      <c r="AF10" s="31"/>
      <c r="AG10" s="79"/>
      <c r="AH10" s="79"/>
      <c r="AI10" s="79"/>
      <c r="AJ10" s="33"/>
      <c r="AK10" s="31"/>
      <c r="AL10" s="33"/>
      <c r="AM10" s="31"/>
      <c r="AN10" s="34"/>
      <c r="AO10" s="31"/>
      <c r="AP10" s="79"/>
      <c r="AQ10" s="33"/>
      <c r="AR10" s="31"/>
      <c r="AS10" s="79"/>
      <c r="AT10" s="79"/>
      <c r="AU10" s="33"/>
      <c r="AV10" s="31"/>
      <c r="AW10" s="33"/>
      <c r="AX10" s="31"/>
      <c r="AY10" s="31"/>
      <c r="AZ10" s="31"/>
      <c r="BA10" s="34"/>
      <c r="BB10" s="31"/>
    </row>
    <row r="11" spans="1:57" ht="38.25" x14ac:dyDescent="0.2">
      <c r="A11" s="68" t="s">
        <v>5</v>
      </c>
      <c r="B11" s="67" t="s">
        <v>42</v>
      </c>
      <c r="C11" s="35">
        <v>15</v>
      </c>
      <c r="D11" s="33">
        <f t="shared" ref="D11:D27" si="0">ROUND(E11*C11,1)</f>
        <v>970.8</v>
      </c>
      <c r="E11" s="70">
        <v>64.72</v>
      </c>
      <c r="F11" s="73">
        <f>ROUNDDOWN((H11/1.039),1)</f>
        <v>516</v>
      </c>
      <c r="G11" s="31">
        <f>F11/C11</f>
        <v>34.4</v>
      </c>
      <c r="H11" s="73">
        <v>536.20000000000005</v>
      </c>
      <c r="I11" s="70">
        <f>H11/C11</f>
        <v>35.74666666666667</v>
      </c>
      <c r="J11" s="76">
        <f t="shared" ref="J11:P21" si="1">ROUND($C11*$I11*J$6,1)</f>
        <v>589.79999999999995</v>
      </c>
      <c r="K11" s="76">
        <f t="shared" si="1"/>
        <v>734.6</v>
      </c>
      <c r="L11" s="76">
        <f t="shared" si="1"/>
        <v>788.2</v>
      </c>
      <c r="M11" s="76">
        <f t="shared" si="1"/>
        <v>868.6</v>
      </c>
      <c r="N11" s="76">
        <f t="shared" si="1"/>
        <v>1072.4000000000001</v>
      </c>
      <c r="O11" s="76">
        <f t="shared" si="1"/>
        <v>1152.8</v>
      </c>
      <c r="P11" s="76">
        <f t="shared" si="1"/>
        <v>1608.6</v>
      </c>
      <c r="Q11" s="73">
        <v>557.6</v>
      </c>
      <c r="R11" s="70">
        <f>Q11/C11</f>
        <v>37.173333333333332</v>
      </c>
      <c r="S11" s="76">
        <f>ROUND($C11*$R11*S$6,1)</f>
        <v>724.9</v>
      </c>
      <c r="T11" s="76">
        <f t="shared" ref="S11:T27" si="2">ROUND($C11*$R11*T$6,1)</f>
        <v>836.4</v>
      </c>
      <c r="U11" s="73">
        <v>422.9</v>
      </c>
      <c r="V11" s="198">
        <f>U11/C11</f>
        <v>28.193333333333332</v>
      </c>
      <c r="W11" s="73">
        <v>450.4</v>
      </c>
      <c r="X11" s="31">
        <f t="shared" ref="X11:X27" si="3">W11/C11</f>
        <v>30.026666666666664</v>
      </c>
      <c r="Y11" s="79">
        <f t="shared" ref="Y11:AD18" si="4">ROUND($C11*$X11*Y$6,1)</f>
        <v>495.4</v>
      </c>
      <c r="Z11" s="79">
        <f t="shared" si="4"/>
        <v>617</v>
      </c>
      <c r="AA11" s="79">
        <f t="shared" si="4"/>
        <v>729.6</v>
      </c>
      <c r="AB11" s="79">
        <f t="shared" si="4"/>
        <v>662.1</v>
      </c>
      <c r="AC11" s="79">
        <f t="shared" si="4"/>
        <v>977.4</v>
      </c>
      <c r="AD11" s="79">
        <f t="shared" si="4"/>
        <v>1351.2</v>
      </c>
      <c r="AE11" s="33">
        <v>552.9</v>
      </c>
      <c r="AF11" s="70">
        <f>AE11/C11</f>
        <v>36.86</v>
      </c>
      <c r="AG11" s="79">
        <f t="shared" ref="AG11:AI27" si="5">ROUND($AE11*AG$6,1)</f>
        <v>912.3</v>
      </c>
      <c r="AH11" s="79">
        <f t="shared" si="5"/>
        <v>1161.0999999999999</v>
      </c>
      <c r="AI11" s="79">
        <f t="shared" si="5"/>
        <v>1658.7</v>
      </c>
      <c r="AJ11" s="33">
        <v>504.3</v>
      </c>
      <c r="AK11" s="70">
        <f>$AK$19</f>
        <v>35.873333333333335</v>
      </c>
      <c r="AL11" s="33">
        <v>686.5</v>
      </c>
      <c r="AM11" s="70">
        <f>$AM$19</f>
        <v>50.486666666666665</v>
      </c>
      <c r="AN11" s="33">
        <v>581.20000000000005</v>
      </c>
      <c r="AO11" s="31">
        <f>AN11/C11</f>
        <v>38.74666666666667</v>
      </c>
      <c r="AP11" s="79">
        <f>ROUND($AN11*AP$6,1)</f>
        <v>871.8</v>
      </c>
      <c r="AQ11" s="33">
        <v>581.70000000000005</v>
      </c>
      <c r="AR11" s="70">
        <f>AQ11/$C11</f>
        <v>38.78</v>
      </c>
      <c r="AS11" s="79">
        <f>ROUND($AQ11*AS$6,1)</f>
        <v>756.2</v>
      </c>
      <c r="AT11" s="79">
        <f>ROUND($AQ11*AT$6,1)</f>
        <v>843.5</v>
      </c>
      <c r="AU11" s="73">
        <v>300</v>
      </c>
      <c r="AV11" s="70">
        <f>AU11/$C11</f>
        <v>20</v>
      </c>
      <c r="AW11" s="73">
        <v>572.70000000000005</v>
      </c>
      <c r="AX11" s="70">
        <f>AW11/C11</f>
        <v>38.18</v>
      </c>
      <c r="AY11" s="73"/>
      <c r="AZ11" s="70">
        <f>AY11/C11</f>
        <v>0</v>
      </c>
      <c r="BA11" s="90">
        <v>550.79999999999995</v>
      </c>
      <c r="BB11" s="70">
        <f>BA11/C11</f>
        <v>36.72</v>
      </c>
    </row>
    <row r="12" spans="1:57" x14ac:dyDescent="0.2">
      <c r="A12" s="68" t="s">
        <v>6</v>
      </c>
      <c r="B12" s="67" t="s">
        <v>44</v>
      </c>
      <c r="C12" s="35">
        <v>12</v>
      </c>
      <c r="D12" s="33">
        <f t="shared" si="0"/>
        <v>776.6</v>
      </c>
      <c r="E12" s="31">
        <f>E11</f>
        <v>64.72</v>
      </c>
      <c r="F12" s="73">
        <f t="shared" ref="F12:F27" si="6">ROUNDDOWN((H12/1.039),1)</f>
        <v>258</v>
      </c>
      <c r="G12" s="31">
        <f t="shared" ref="G12:G27" si="7">F12/C12</f>
        <v>21.5</v>
      </c>
      <c r="H12" s="73">
        <v>268.10000000000002</v>
      </c>
      <c r="I12" s="70">
        <f t="shared" ref="I12:I27" si="8">H12/C12</f>
        <v>22.341666666666669</v>
      </c>
      <c r="J12" s="76">
        <f t="shared" si="1"/>
        <v>294.89999999999998</v>
      </c>
      <c r="K12" s="76">
        <f t="shared" si="1"/>
        <v>367.3</v>
      </c>
      <c r="L12" s="76">
        <f t="shared" si="1"/>
        <v>394.1</v>
      </c>
      <c r="M12" s="76">
        <f t="shared" si="1"/>
        <v>434.3</v>
      </c>
      <c r="N12" s="76">
        <f t="shared" si="1"/>
        <v>536.20000000000005</v>
      </c>
      <c r="O12" s="76">
        <f t="shared" si="1"/>
        <v>576.4</v>
      </c>
      <c r="P12" s="76">
        <f t="shared" si="1"/>
        <v>804.3</v>
      </c>
      <c r="Q12" s="73">
        <v>446</v>
      </c>
      <c r="R12" s="70">
        <f t="shared" ref="R12:R27" si="9">Q12/C12</f>
        <v>37.166666666666664</v>
      </c>
      <c r="S12" s="76">
        <f t="shared" si="2"/>
        <v>579.79999999999995</v>
      </c>
      <c r="T12" s="76">
        <f t="shared" si="2"/>
        <v>669</v>
      </c>
      <c r="U12" s="73">
        <v>395.1</v>
      </c>
      <c r="V12" s="198">
        <f t="shared" ref="V12:V27" si="10">U12/C12</f>
        <v>32.925000000000004</v>
      </c>
      <c r="W12" s="73">
        <v>420.7</v>
      </c>
      <c r="X12" s="31">
        <f t="shared" si="3"/>
        <v>35.05833333333333</v>
      </c>
      <c r="Y12" s="79">
        <f t="shared" si="4"/>
        <v>462.8</v>
      </c>
      <c r="Z12" s="79">
        <f t="shared" si="4"/>
        <v>576.4</v>
      </c>
      <c r="AA12" s="79">
        <f t="shared" si="4"/>
        <v>681.5</v>
      </c>
      <c r="AB12" s="79">
        <f t="shared" si="4"/>
        <v>618.4</v>
      </c>
      <c r="AC12" s="79">
        <f t="shared" si="4"/>
        <v>912.9</v>
      </c>
      <c r="AD12" s="79">
        <f t="shared" si="4"/>
        <v>1262.0999999999999</v>
      </c>
      <c r="AE12" s="33">
        <v>442.1</v>
      </c>
      <c r="AF12" s="70">
        <f t="shared" ref="AF12:AF27" si="11">AE12/C12</f>
        <v>36.841666666666669</v>
      </c>
      <c r="AG12" s="79">
        <f t="shared" si="5"/>
        <v>729.5</v>
      </c>
      <c r="AH12" s="79">
        <f t="shared" si="5"/>
        <v>928.4</v>
      </c>
      <c r="AI12" s="79">
        <f t="shared" si="5"/>
        <v>1326.3</v>
      </c>
      <c r="AJ12" s="33">
        <v>0</v>
      </c>
      <c r="AK12" s="70">
        <f>$AK$19</f>
        <v>35.873333333333335</v>
      </c>
      <c r="AL12" s="33">
        <v>0</v>
      </c>
      <c r="AM12" s="70">
        <f>$AM$19</f>
        <v>50.486666666666665</v>
      </c>
      <c r="AN12" s="33">
        <v>465.3</v>
      </c>
      <c r="AO12" s="31">
        <f>AN12/C12</f>
        <v>38.774999999999999</v>
      </c>
      <c r="AP12" s="79">
        <f t="shared" ref="AP12:AP27" si="12">ROUND($AN12*AP$6,1)</f>
        <v>698</v>
      </c>
      <c r="AQ12" s="33">
        <v>465.4</v>
      </c>
      <c r="AR12" s="70">
        <f t="shared" ref="AR12:AR27" si="13">AQ12/$C12</f>
        <v>38.783333333333331</v>
      </c>
      <c r="AS12" s="79">
        <f t="shared" ref="AS12:AT27" si="14">ROUND($AQ12*AS$6,1)</f>
        <v>605</v>
      </c>
      <c r="AT12" s="79">
        <f t="shared" si="14"/>
        <v>674.8</v>
      </c>
      <c r="AU12" s="73">
        <v>378</v>
      </c>
      <c r="AV12" s="70">
        <f t="shared" ref="AV12:AV27" si="15">AU12/$C12</f>
        <v>31.5</v>
      </c>
      <c r="AW12" s="73">
        <v>0</v>
      </c>
      <c r="AX12" s="70">
        <f t="shared" ref="AX12:AX27" si="16">AW12/C12</f>
        <v>0</v>
      </c>
      <c r="AY12" s="73"/>
      <c r="AZ12" s="70">
        <f t="shared" ref="AZ12:AZ27" si="17">AY12/C12</f>
        <v>0</v>
      </c>
      <c r="BA12" s="90">
        <v>440.6</v>
      </c>
      <c r="BB12" s="70">
        <f t="shared" ref="BB12:BB18" si="18">BA12/C12</f>
        <v>36.716666666666669</v>
      </c>
    </row>
    <row r="13" spans="1:57" ht="25.5" x14ac:dyDescent="0.2">
      <c r="A13" s="68" t="s">
        <v>7</v>
      </c>
      <c r="B13" s="67" t="s">
        <v>45</v>
      </c>
      <c r="C13" s="35">
        <v>5</v>
      </c>
      <c r="D13" s="33">
        <f t="shared" si="0"/>
        <v>323.60000000000002</v>
      </c>
      <c r="E13" s="31">
        <f>E12</f>
        <v>64.72</v>
      </c>
      <c r="F13" s="73">
        <f t="shared" si="6"/>
        <v>172.3</v>
      </c>
      <c r="G13" s="31">
        <f t="shared" si="7"/>
        <v>34.46</v>
      </c>
      <c r="H13" s="73">
        <v>179.1</v>
      </c>
      <c r="I13" s="70">
        <f t="shared" si="8"/>
        <v>35.82</v>
      </c>
      <c r="J13" s="76">
        <f t="shared" si="1"/>
        <v>197</v>
      </c>
      <c r="K13" s="76">
        <f t="shared" si="1"/>
        <v>245.4</v>
      </c>
      <c r="L13" s="76">
        <f t="shared" si="1"/>
        <v>263.3</v>
      </c>
      <c r="M13" s="76">
        <f t="shared" si="1"/>
        <v>290.10000000000002</v>
      </c>
      <c r="N13" s="76">
        <f t="shared" si="1"/>
        <v>358.2</v>
      </c>
      <c r="O13" s="76">
        <f t="shared" si="1"/>
        <v>385.1</v>
      </c>
      <c r="P13" s="76">
        <f t="shared" si="1"/>
        <v>537.29999999999995</v>
      </c>
      <c r="Q13" s="73">
        <v>185.7</v>
      </c>
      <c r="R13" s="70">
        <f t="shared" si="9"/>
        <v>37.14</v>
      </c>
      <c r="S13" s="76">
        <f t="shared" si="2"/>
        <v>241.4</v>
      </c>
      <c r="T13" s="76">
        <f t="shared" si="2"/>
        <v>278.60000000000002</v>
      </c>
      <c r="U13" s="73">
        <v>168.2</v>
      </c>
      <c r="V13" s="198">
        <f t="shared" si="10"/>
        <v>33.64</v>
      </c>
      <c r="W13" s="73">
        <v>179.3</v>
      </c>
      <c r="X13" s="31">
        <f t="shared" si="3"/>
        <v>35.86</v>
      </c>
      <c r="Y13" s="79">
        <f t="shared" si="4"/>
        <v>197.2</v>
      </c>
      <c r="Z13" s="79">
        <f t="shared" si="4"/>
        <v>245.6</v>
      </c>
      <c r="AA13" s="79">
        <f t="shared" si="4"/>
        <v>290.5</v>
      </c>
      <c r="AB13" s="79">
        <f t="shared" si="4"/>
        <v>263.60000000000002</v>
      </c>
      <c r="AC13" s="79">
        <f t="shared" si="4"/>
        <v>389.1</v>
      </c>
      <c r="AD13" s="79">
        <f t="shared" si="4"/>
        <v>537.9</v>
      </c>
      <c r="AE13" s="33">
        <v>184</v>
      </c>
      <c r="AF13" s="70">
        <f t="shared" si="11"/>
        <v>36.799999999999997</v>
      </c>
      <c r="AG13" s="79">
        <f t="shared" si="5"/>
        <v>303.60000000000002</v>
      </c>
      <c r="AH13" s="79">
        <f t="shared" si="5"/>
        <v>386.4</v>
      </c>
      <c r="AI13" s="79">
        <f t="shared" si="5"/>
        <v>552</v>
      </c>
      <c r="AJ13" s="33">
        <v>132.69999999999999</v>
      </c>
      <c r="AK13" s="70">
        <f>$AK$19</f>
        <v>35.873333333333335</v>
      </c>
      <c r="AL13" s="33">
        <v>180.4</v>
      </c>
      <c r="AM13" s="70">
        <f>$AM$19</f>
        <v>50.486666666666665</v>
      </c>
      <c r="AN13" s="33">
        <v>194.1</v>
      </c>
      <c r="AO13" s="31">
        <f t="shared" ref="AO13:AO27" si="19">AN13/C13</f>
        <v>38.82</v>
      </c>
      <c r="AP13" s="79">
        <f t="shared" si="12"/>
        <v>291.2</v>
      </c>
      <c r="AQ13" s="33">
        <v>193.9</v>
      </c>
      <c r="AR13" s="70">
        <f t="shared" si="13"/>
        <v>38.78</v>
      </c>
      <c r="AS13" s="79">
        <f t="shared" si="14"/>
        <v>252.1</v>
      </c>
      <c r="AT13" s="79">
        <f t="shared" si="14"/>
        <v>281.2</v>
      </c>
      <c r="AU13" s="73">
        <v>157.4</v>
      </c>
      <c r="AV13" s="70">
        <f t="shared" si="15"/>
        <v>31.48</v>
      </c>
      <c r="AW13" s="73">
        <v>190.9</v>
      </c>
      <c r="AX13" s="70">
        <f t="shared" si="16"/>
        <v>38.18</v>
      </c>
      <c r="AY13" s="73"/>
      <c r="AZ13" s="70">
        <f t="shared" si="17"/>
        <v>0</v>
      </c>
      <c r="BA13" s="90">
        <v>183.6</v>
      </c>
      <c r="BB13" s="70">
        <f t="shared" si="18"/>
        <v>36.72</v>
      </c>
    </row>
    <row r="14" spans="1:57" ht="25.5" x14ac:dyDescent="0.2">
      <c r="A14" s="68" t="s">
        <v>8</v>
      </c>
      <c r="B14" s="67" t="s">
        <v>46</v>
      </c>
      <c r="C14" s="35">
        <v>10</v>
      </c>
      <c r="D14" s="33">
        <f t="shared" si="0"/>
        <v>647.20000000000005</v>
      </c>
      <c r="E14" s="31">
        <f>E13</f>
        <v>64.72</v>
      </c>
      <c r="F14" s="73">
        <f t="shared" si="6"/>
        <v>343.7</v>
      </c>
      <c r="G14" s="31">
        <f t="shared" si="7"/>
        <v>34.369999999999997</v>
      </c>
      <c r="H14" s="73">
        <v>357.2</v>
      </c>
      <c r="I14" s="70">
        <f t="shared" si="8"/>
        <v>35.72</v>
      </c>
      <c r="J14" s="76">
        <f t="shared" si="1"/>
        <v>392.9</v>
      </c>
      <c r="K14" s="76">
        <f t="shared" si="1"/>
        <v>489.4</v>
      </c>
      <c r="L14" s="76">
        <f t="shared" si="1"/>
        <v>525.1</v>
      </c>
      <c r="M14" s="76">
        <f t="shared" si="1"/>
        <v>578.70000000000005</v>
      </c>
      <c r="N14" s="76">
        <f t="shared" si="1"/>
        <v>714.4</v>
      </c>
      <c r="O14" s="76">
        <f t="shared" si="1"/>
        <v>768</v>
      </c>
      <c r="P14" s="76">
        <f t="shared" si="1"/>
        <v>1071.5999999999999</v>
      </c>
      <c r="Q14" s="73">
        <v>371.7</v>
      </c>
      <c r="R14" s="70">
        <f t="shared" si="9"/>
        <v>37.17</v>
      </c>
      <c r="S14" s="76">
        <f t="shared" si="2"/>
        <v>483.2</v>
      </c>
      <c r="T14" s="76">
        <f t="shared" si="2"/>
        <v>557.6</v>
      </c>
      <c r="U14" s="73">
        <v>289.2</v>
      </c>
      <c r="V14" s="198">
        <f t="shared" si="10"/>
        <v>28.919999999999998</v>
      </c>
      <c r="W14" s="73">
        <v>308</v>
      </c>
      <c r="X14" s="31">
        <f t="shared" si="3"/>
        <v>30.8</v>
      </c>
      <c r="Y14" s="79">
        <f t="shared" si="4"/>
        <v>338.8</v>
      </c>
      <c r="Z14" s="79">
        <f t="shared" si="4"/>
        <v>422</v>
      </c>
      <c r="AA14" s="79">
        <f t="shared" si="4"/>
        <v>499</v>
      </c>
      <c r="AB14" s="79">
        <f t="shared" si="4"/>
        <v>452.8</v>
      </c>
      <c r="AC14" s="79">
        <f t="shared" si="4"/>
        <v>668.4</v>
      </c>
      <c r="AD14" s="79">
        <f t="shared" si="4"/>
        <v>924</v>
      </c>
      <c r="AE14" s="33">
        <v>368.3</v>
      </c>
      <c r="AF14" s="70">
        <f t="shared" si="11"/>
        <v>36.83</v>
      </c>
      <c r="AG14" s="79">
        <f t="shared" si="5"/>
        <v>607.70000000000005</v>
      </c>
      <c r="AH14" s="79">
        <f t="shared" si="5"/>
        <v>773.4</v>
      </c>
      <c r="AI14" s="79">
        <f t="shared" si="5"/>
        <v>1104.9000000000001</v>
      </c>
      <c r="AJ14" s="33">
        <v>268.2</v>
      </c>
      <c r="AK14" s="70">
        <f t="shared" ref="AK14" si="20">AJ14/C14</f>
        <v>26.82</v>
      </c>
      <c r="AL14" s="33">
        <v>364.7</v>
      </c>
      <c r="AM14" s="70">
        <f t="shared" ref="AM14" si="21">AL14/C14</f>
        <v>36.47</v>
      </c>
      <c r="AN14" s="33">
        <v>387.4</v>
      </c>
      <c r="AO14" s="31">
        <f t="shared" si="19"/>
        <v>38.739999999999995</v>
      </c>
      <c r="AP14" s="79">
        <f t="shared" si="12"/>
        <v>581.1</v>
      </c>
      <c r="AQ14" s="33">
        <v>387.9</v>
      </c>
      <c r="AR14" s="70">
        <f t="shared" si="13"/>
        <v>38.79</v>
      </c>
      <c r="AS14" s="79">
        <f t="shared" si="14"/>
        <v>504.3</v>
      </c>
      <c r="AT14" s="79">
        <f t="shared" si="14"/>
        <v>562.5</v>
      </c>
      <c r="AU14" s="73">
        <v>283.7</v>
      </c>
      <c r="AV14" s="70">
        <f t="shared" si="15"/>
        <v>28.369999999999997</v>
      </c>
      <c r="AW14" s="73">
        <v>381.8</v>
      </c>
      <c r="AX14" s="70">
        <f t="shared" si="16"/>
        <v>38.18</v>
      </c>
      <c r="AY14" s="73"/>
      <c r="AZ14" s="70">
        <f t="shared" si="17"/>
        <v>0</v>
      </c>
      <c r="BA14" s="90">
        <v>367.2</v>
      </c>
      <c r="BB14" s="70">
        <f t="shared" si="18"/>
        <v>36.72</v>
      </c>
    </row>
    <row r="15" spans="1:57" s="153" customFormat="1" ht="25.5" x14ac:dyDescent="0.2">
      <c r="A15" s="144" t="s">
        <v>90</v>
      </c>
      <c r="B15" s="145" t="s">
        <v>93</v>
      </c>
      <c r="C15" s="146">
        <v>8</v>
      </c>
      <c r="D15" s="147">
        <f t="shared" ref="D15" si="22">ROUND(E15*C15,1)</f>
        <v>517.79999999999995</v>
      </c>
      <c r="E15" s="148">
        <f>E14</f>
        <v>64.72</v>
      </c>
      <c r="F15" s="73">
        <f t="shared" si="6"/>
        <v>275.39999999999998</v>
      </c>
      <c r="G15" s="148">
        <f t="shared" ref="G15" si="23">F15/C15</f>
        <v>34.424999999999997</v>
      </c>
      <c r="H15" s="149">
        <f>H17</f>
        <v>286.2</v>
      </c>
      <c r="I15" s="150">
        <f t="shared" ref="I15" si="24">H15/C15</f>
        <v>35.774999999999999</v>
      </c>
      <c r="J15" s="151">
        <f t="shared" si="1"/>
        <v>314.8</v>
      </c>
      <c r="K15" s="151">
        <f t="shared" si="1"/>
        <v>392.1</v>
      </c>
      <c r="L15" s="151">
        <f t="shared" si="1"/>
        <v>420.7</v>
      </c>
      <c r="M15" s="151">
        <f t="shared" si="1"/>
        <v>463.6</v>
      </c>
      <c r="N15" s="151">
        <f t="shared" si="1"/>
        <v>572.4</v>
      </c>
      <c r="O15" s="151">
        <f t="shared" si="1"/>
        <v>615.29999999999995</v>
      </c>
      <c r="P15" s="151">
        <f t="shared" si="1"/>
        <v>858.6</v>
      </c>
      <c r="Q15" s="149">
        <f>Q17</f>
        <v>297.10000000000002</v>
      </c>
      <c r="R15" s="150">
        <f t="shared" ref="R15" si="25">Q15/C15</f>
        <v>37.137500000000003</v>
      </c>
      <c r="S15" s="151">
        <f t="shared" si="2"/>
        <v>386.2</v>
      </c>
      <c r="T15" s="151">
        <f t="shared" si="2"/>
        <v>445.7</v>
      </c>
      <c r="U15" s="149">
        <f>U17</f>
        <v>225.8</v>
      </c>
      <c r="V15" s="199">
        <f t="shared" ref="V15" si="26">U15/C15</f>
        <v>28.225000000000001</v>
      </c>
      <c r="W15" s="149">
        <f>W17</f>
        <v>240.3</v>
      </c>
      <c r="X15" s="148">
        <f t="shared" ref="X15" si="27">W15/C15</f>
        <v>30.037500000000001</v>
      </c>
      <c r="Y15" s="152">
        <f t="shared" si="4"/>
        <v>264.3</v>
      </c>
      <c r="Z15" s="152">
        <f t="shared" si="4"/>
        <v>329.2</v>
      </c>
      <c r="AA15" s="152">
        <f t="shared" si="4"/>
        <v>389.3</v>
      </c>
      <c r="AB15" s="152">
        <f t="shared" si="4"/>
        <v>353.2</v>
      </c>
      <c r="AC15" s="152">
        <f t="shared" si="4"/>
        <v>521.5</v>
      </c>
      <c r="AD15" s="152">
        <f t="shared" si="4"/>
        <v>720.9</v>
      </c>
      <c r="AE15" s="147">
        <f>AE17</f>
        <v>0</v>
      </c>
      <c r="AF15" s="150">
        <f t="shared" ref="AF15" si="28">AE15/C15</f>
        <v>0</v>
      </c>
      <c r="AG15" s="152">
        <f t="shared" si="5"/>
        <v>0</v>
      </c>
      <c r="AH15" s="152">
        <f t="shared" si="5"/>
        <v>0</v>
      </c>
      <c r="AI15" s="152">
        <f t="shared" si="5"/>
        <v>0</v>
      </c>
      <c r="AJ15" s="147">
        <f>AJ17</f>
        <v>269</v>
      </c>
      <c r="AK15" s="150">
        <f t="shared" ref="AK15" si="29">AJ15/C15</f>
        <v>33.625</v>
      </c>
      <c r="AL15" s="147">
        <f>AL17</f>
        <v>366.1</v>
      </c>
      <c r="AM15" s="150">
        <f t="shared" ref="AM15" si="30">AL15/C15</f>
        <v>45.762500000000003</v>
      </c>
      <c r="AN15" s="33"/>
      <c r="AO15" s="31">
        <f t="shared" si="19"/>
        <v>0</v>
      </c>
      <c r="AP15" s="152">
        <f t="shared" si="12"/>
        <v>0</v>
      </c>
      <c r="AQ15" s="147">
        <f>AQ17</f>
        <v>310.2</v>
      </c>
      <c r="AR15" s="150">
        <f t="shared" ref="AR15" si="31">AQ15/$C15</f>
        <v>38.774999999999999</v>
      </c>
      <c r="AS15" s="152">
        <f t="shared" si="14"/>
        <v>403.3</v>
      </c>
      <c r="AT15" s="152">
        <f t="shared" si="14"/>
        <v>449.8</v>
      </c>
      <c r="AU15" s="149"/>
      <c r="AV15" s="150">
        <f t="shared" ref="AV15" si="32">AU15/$C15</f>
        <v>0</v>
      </c>
      <c r="AW15" s="149"/>
      <c r="AX15" s="70">
        <f t="shared" si="16"/>
        <v>0</v>
      </c>
      <c r="AY15" s="149">
        <f t="shared" ref="AY15" si="33">ROUNDDOWN(C15*AZ15,1)</f>
        <v>0</v>
      </c>
      <c r="AZ15" s="70">
        <f t="shared" ref="AZ15" si="34">AZ14</f>
        <v>0</v>
      </c>
      <c r="BA15" s="90">
        <v>293.7</v>
      </c>
      <c r="BB15" s="70">
        <f t="shared" si="18"/>
        <v>36.712499999999999</v>
      </c>
      <c r="BD15" s="1"/>
      <c r="BE15" s="1"/>
    </row>
    <row r="16" spans="1:57" ht="25.5" x14ac:dyDescent="0.2">
      <c r="A16" s="68" t="s">
        <v>17</v>
      </c>
      <c r="B16" s="67" t="s">
        <v>43</v>
      </c>
      <c r="C16" s="35">
        <v>6</v>
      </c>
      <c r="D16" s="33">
        <f t="shared" si="0"/>
        <v>388.3</v>
      </c>
      <c r="E16" s="31">
        <f>E14</f>
        <v>64.72</v>
      </c>
      <c r="F16" s="73">
        <f t="shared" si="6"/>
        <v>206.5</v>
      </c>
      <c r="G16" s="31">
        <f t="shared" ref="G16:G23" si="35">F16/C16</f>
        <v>34.416666666666664</v>
      </c>
      <c r="H16" s="73">
        <v>214.6</v>
      </c>
      <c r="I16" s="70">
        <f t="shared" si="8"/>
        <v>35.766666666666666</v>
      </c>
      <c r="J16" s="76">
        <f t="shared" si="1"/>
        <v>236.1</v>
      </c>
      <c r="K16" s="76">
        <f t="shared" si="1"/>
        <v>294</v>
      </c>
      <c r="L16" s="76">
        <f t="shared" si="1"/>
        <v>315.5</v>
      </c>
      <c r="M16" s="76">
        <f t="shared" si="1"/>
        <v>347.7</v>
      </c>
      <c r="N16" s="76">
        <f t="shared" si="1"/>
        <v>429.2</v>
      </c>
      <c r="O16" s="76">
        <f t="shared" si="1"/>
        <v>461.4</v>
      </c>
      <c r="P16" s="76">
        <f t="shared" si="1"/>
        <v>643.79999999999995</v>
      </c>
      <c r="Q16" s="230">
        <f>ROUNDDOWN(R16*C16,1)</f>
        <v>222.8</v>
      </c>
      <c r="R16" s="70">
        <f>R13</f>
        <v>37.14</v>
      </c>
      <c r="S16" s="76">
        <f t="shared" si="2"/>
        <v>289.7</v>
      </c>
      <c r="T16" s="76">
        <f t="shared" si="2"/>
        <v>334.3</v>
      </c>
      <c r="U16" s="73">
        <v>169.3</v>
      </c>
      <c r="V16" s="198">
        <f t="shared" si="10"/>
        <v>28.216666666666669</v>
      </c>
      <c r="W16" s="73">
        <v>180.3</v>
      </c>
      <c r="X16" s="31">
        <f t="shared" si="3"/>
        <v>30.05</v>
      </c>
      <c r="Y16" s="79">
        <f t="shared" si="4"/>
        <v>198.3</v>
      </c>
      <c r="Z16" s="79">
        <f t="shared" si="4"/>
        <v>247</v>
      </c>
      <c r="AA16" s="79">
        <f t="shared" si="4"/>
        <v>292.10000000000002</v>
      </c>
      <c r="AB16" s="79">
        <f t="shared" si="4"/>
        <v>265</v>
      </c>
      <c r="AC16" s="79">
        <f t="shared" si="4"/>
        <v>391.3</v>
      </c>
      <c r="AD16" s="79">
        <f t="shared" si="4"/>
        <v>540.9</v>
      </c>
      <c r="AE16" s="33"/>
      <c r="AF16" s="70">
        <f t="shared" si="11"/>
        <v>0</v>
      </c>
      <c r="AG16" s="79">
        <f t="shared" si="5"/>
        <v>0</v>
      </c>
      <c r="AH16" s="79">
        <f t="shared" si="5"/>
        <v>0</v>
      </c>
      <c r="AI16" s="79">
        <f t="shared" si="5"/>
        <v>0</v>
      </c>
      <c r="AJ16" s="33">
        <v>201.7</v>
      </c>
      <c r="AK16" s="70">
        <f>$AK$19</f>
        <v>35.873333333333335</v>
      </c>
      <c r="AL16" s="33">
        <v>274.60000000000002</v>
      </c>
      <c r="AM16" s="70">
        <f>$AM$19</f>
        <v>50.486666666666665</v>
      </c>
      <c r="AN16" s="33">
        <v>232.5</v>
      </c>
      <c r="AO16" s="31">
        <f t="shared" si="19"/>
        <v>38.75</v>
      </c>
      <c r="AP16" s="79">
        <f t="shared" si="12"/>
        <v>348.8</v>
      </c>
      <c r="AQ16" s="230">
        <f>ROUNDDOWN($AR$31*C16,1)</f>
        <v>232.7</v>
      </c>
      <c r="AR16" s="154">
        <f>AR14</f>
        <v>38.79</v>
      </c>
      <c r="AS16" s="79">
        <f t="shared" si="14"/>
        <v>302.5</v>
      </c>
      <c r="AT16" s="79">
        <f t="shared" si="14"/>
        <v>337.4</v>
      </c>
      <c r="AU16" s="73">
        <v>225.5</v>
      </c>
      <c r="AV16" s="70">
        <f t="shared" si="15"/>
        <v>37.583333333333336</v>
      </c>
      <c r="AW16" s="73">
        <v>229.1</v>
      </c>
      <c r="AX16" s="70">
        <f t="shared" si="16"/>
        <v>38.18333333333333</v>
      </c>
      <c r="AY16" s="73"/>
      <c r="AZ16" s="70">
        <f t="shared" si="17"/>
        <v>0</v>
      </c>
      <c r="BA16" s="90">
        <v>220.2</v>
      </c>
      <c r="BB16" s="70">
        <f t="shared" si="18"/>
        <v>36.699999999999996</v>
      </c>
    </row>
    <row r="17" spans="1:57" ht="25.5" x14ac:dyDescent="0.2">
      <c r="A17" s="68" t="s">
        <v>18</v>
      </c>
      <c r="B17" s="67" t="s">
        <v>91</v>
      </c>
      <c r="C17" s="35">
        <v>8</v>
      </c>
      <c r="D17" s="33">
        <f t="shared" si="0"/>
        <v>517.79999999999995</v>
      </c>
      <c r="E17" s="31">
        <f t="shared" ref="E17:E27" si="36">E16</f>
        <v>64.72</v>
      </c>
      <c r="F17" s="73">
        <f t="shared" si="6"/>
        <v>275.39999999999998</v>
      </c>
      <c r="G17" s="31">
        <f t="shared" si="35"/>
        <v>34.424999999999997</v>
      </c>
      <c r="H17" s="73">
        <v>286.2</v>
      </c>
      <c r="I17" s="70">
        <f t="shared" si="8"/>
        <v>35.774999999999999</v>
      </c>
      <c r="J17" s="76">
        <f t="shared" si="1"/>
        <v>314.8</v>
      </c>
      <c r="K17" s="76">
        <f t="shared" si="1"/>
        <v>392.1</v>
      </c>
      <c r="L17" s="76">
        <f t="shared" si="1"/>
        <v>420.7</v>
      </c>
      <c r="M17" s="76">
        <f t="shared" si="1"/>
        <v>463.6</v>
      </c>
      <c r="N17" s="76">
        <f t="shared" si="1"/>
        <v>572.4</v>
      </c>
      <c r="O17" s="76">
        <f t="shared" si="1"/>
        <v>615.29999999999995</v>
      </c>
      <c r="P17" s="76">
        <f t="shared" si="1"/>
        <v>858.6</v>
      </c>
      <c r="Q17" s="230">
        <f>ROUNDDOWN(R17*C17,1)</f>
        <v>297.10000000000002</v>
      </c>
      <c r="R17" s="70">
        <f>R16</f>
        <v>37.14</v>
      </c>
      <c r="S17" s="76">
        <f t="shared" si="2"/>
        <v>386.3</v>
      </c>
      <c r="T17" s="76">
        <f t="shared" si="2"/>
        <v>445.7</v>
      </c>
      <c r="U17" s="73">
        <v>225.8</v>
      </c>
      <c r="V17" s="198">
        <f t="shared" si="10"/>
        <v>28.225000000000001</v>
      </c>
      <c r="W17" s="73">
        <v>240.3</v>
      </c>
      <c r="X17" s="31">
        <f t="shared" si="3"/>
        <v>30.037500000000001</v>
      </c>
      <c r="Y17" s="79">
        <f t="shared" si="4"/>
        <v>264.3</v>
      </c>
      <c r="Z17" s="79">
        <f t="shared" si="4"/>
        <v>329.2</v>
      </c>
      <c r="AA17" s="79">
        <f t="shared" si="4"/>
        <v>389.3</v>
      </c>
      <c r="AB17" s="79">
        <f t="shared" si="4"/>
        <v>353.2</v>
      </c>
      <c r="AC17" s="79">
        <f t="shared" si="4"/>
        <v>521.5</v>
      </c>
      <c r="AD17" s="79">
        <f t="shared" si="4"/>
        <v>720.9</v>
      </c>
      <c r="AE17" s="33"/>
      <c r="AF17" s="70">
        <f t="shared" si="11"/>
        <v>0</v>
      </c>
      <c r="AG17" s="79">
        <f t="shared" si="5"/>
        <v>0</v>
      </c>
      <c r="AH17" s="79">
        <f t="shared" si="5"/>
        <v>0</v>
      </c>
      <c r="AI17" s="79">
        <f t="shared" si="5"/>
        <v>0</v>
      </c>
      <c r="AJ17" s="33">
        <v>269</v>
      </c>
      <c r="AK17" s="70">
        <f>$AK$19</f>
        <v>35.873333333333335</v>
      </c>
      <c r="AL17" s="33">
        <v>366.1</v>
      </c>
      <c r="AM17" s="70">
        <f>$AM$19</f>
        <v>50.486666666666665</v>
      </c>
      <c r="AN17" s="33">
        <v>310.10000000000002</v>
      </c>
      <c r="AO17" s="31">
        <f t="shared" si="19"/>
        <v>38.762500000000003</v>
      </c>
      <c r="AP17" s="79">
        <f t="shared" si="12"/>
        <v>465.2</v>
      </c>
      <c r="AQ17" s="230">
        <f t="shared" ref="AQ17:AQ18" si="37">ROUNDDOWN($AR$31*C17,1)</f>
        <v>310.2</v>
      </c>
      <c r="AR17" s="154">
        <f>AR16</f>
        <v>38.79</v>
      </c>
      <c r="AS17" s="79">
        <f t="shared" si="14"/>
        <v>403.3</v>
      </c>
      <c r="AT17" s="79">
        <f t="shared" si="14"/>
        <v>449.8</v>
      </c>
      <c r="AU17" s="73">
        <v>300</v>
      </c>
      <c r="AV17" s="70">
        <f t="shared" si="15"/>
        <v>37.5</v>
      </c>
      <c r="AW17" s="73">
        <v>305.39999999999998</v>
      </c>
      <c r="AX17" s="70">
        <f t="shared" si="16"/>
        <v>38.174999999999997</v>
      </c>
      <c r="AY17" s="73"/>
      <c r="AZ17" s="70">
        <f t="shared" si="17"/>
        <v>0</v>
      </c>
      <c r="BA17" s="90">
        <v>293.7</v>
      </c>
      <c r="BB17" s="70">
        <f t="shared" si="18"/>
        <v>36.712499999999999</v>
      </c>
    </row>
    <row r="18" spans="1:57" ht="25.5" x14ac:dyDescent="0.2">
      <c r="A18" s="68" t="s">
        <v>19</v>
      </c>
      <c r="B18" s="67" t="s">
        <v>92</v>
      </c>
      <c r="C18" s="35">
        <v>14</v>
      </c>
      <c r="D18" s="33">
        <f t="shared" si="0"/>
        <v>906.1</v>
      </c>
      <c r="E18" s="31">
        <f t="shared" si="36"/>
        <v>64.72</v>
      </c>
      <c r="F18" s="73">
        <f t="shared" si="6"/>
        <v>481.6</v>
      </c>
      <c r="G18" s="31">
        <f t="shared" si="35"/>
        <v>34.4</v>
      </c>
      <c r="H18" s="73">
        <v>500.4</v>
      </c>
      <c r="I18" s="70">
        <f t="shared" si="8"/>
        <v>35.74285714285714</v>
      </c>
      <c r="J18" s="76">
        <f t="shared" si="1"/>
        <v>550.4</v>
      </c>
      <c r="K18" s="76">
        <f t="shared" si="1"/>
        <v>685.5</v>
      </c>
      <c r="L18" s="76">
        <f t="shared" si="1"/>
        <v>735.6</v>
      </c>
      <c r="M18" s="76">
        <f t="shared" si="1"/>
        <v>810.6</v>
      </c>
      <c r="N18" s="76">
        <f t="shared" si="1"/>
        <v>1000.8</v>
      </c>
      <c r="O18" s="76">
        <f t="shared" si="1"/>
        <v>1075.9000000000001</v>
      </c>
      <c r="P18" s="76">
        <f t="shared" si="1"/>
        <v>1501.2</v>
      </c>
      <c r="Q18" s="230">
        <f>ROUNDDOWN(R18*C18,1)</f>
        <v>519.9</v>
      </c>
      <c r="R18" s="70">
        <f>R17</f>
        <v>37.14</v>
      </c>
      <c r="S18" s="76">
        <f t="shared" si="2"/>
        <v>675.9</v>
      </c>
      <c r="T18" s="76">
        <f t="shared" si="2"/>
        <v>779.9</v>
      </c>
      <c r="U18" s="73">
        <v>395.2</v>
      </c>
      <c r="V18" s="198">
        <f t="shared" si="10"/>
        <v>28.228571428571428</v>
      </c>
      <c r="W18" s="73">
        <v>420.9</v>
      </c>
      <c r="X18" s="31">
        <f t="shared" si="3"/>
        <v>30.064285714285713</v>
      </c>
      <c r="Y18" s="79">
        <f t="shared" si="4"/>
        <v>463</v>
      </c>
      <c r="Z18" s="79">
        <f t="shared" si="4"/>
        <v>576.6</v>
      </c>
      <c r="AA18" s="79">
        <f t="shared" si="4"/>
        <v>681.9</v>
      </c>
      <c r="AB18" s="79">
        <f t="shared" si="4"/>
        <v>618.70000000000005</v>
      </c>
      <c r="AC18" s="79">
        <f t="shared" si="4"/>
        <v>913.4</v>
      </c>
      <c r="AD18" s="79">
        <f t="shared" si="4"/>
        <v>1262.7</v>
      </c>
      <c r="AE18" s="33"/>
      <c r="AF18" s="70">
        <f t="shared" si="11"/>
        <v>0</v>
      </c>
      <c r="AG18" s="79">
        <f t="shared" si="5"/>
        <v>0</v>
      </c>
      <c r="AH18" s="79">
        <f t="shared" si="5"/>
        <v>0</v>
      </c>
      <c r="AI18" s="79">
        <f t="shared" si="5"/>
        <v>0</v>
      </c>
      <c r="AJ18" s="33">
        <v>417.3</v>
      </c>
      <c r="AK18" s="70">
        <f>$AK$19</f>
        <v>35.873333333333335</v>
      </c>
      <c r="AL18" s="33">
        <v>567.6</v>
      </c>
      <c r="AM18" s="70">
        <f>$AM$19</f>
        <v>50.486666666666665</v>
      </c>
      <c r="AN18" s="33">
        <v>542.79999999999995</v>
      </c>
      <c r="AO18" s="31">
        <f t="shared" si="19"/>
        <v>38.771428571428565</v>
      </c>
      <c r="AP18" s="79">
        <f t="shared" si="12"/>
        <v>814.2</v>
      </c>
      <c r="AQ18" s="230">
        <f t="shared" si="37"/>
        <v>542.9</v>
      </c>
      <c r="AR18" s="154">
        <f>AR17</f>
        <v>38.79</v>
      </c>
      <c r="AS18" s="79">
        <f t="shared" si="14"/>
        <v>705.8</v>
      </c>
      <c r="AT18" s="79">
        <f t="shared" si="14"/>
        <v>787.2</v>
      </c>
      <c r="AU18" s="73">
        <v>525.6</v>
      </c>
      <c r="AV18" s="70">
        <f t="shared" si="15"/>
        <v>37.542857142857144</v>
      </c>
      <c r="AW18" s="73">
        <v>534.5</v>
      </c>
      <c r="AX18" s="70">
        <f t="shared" si="16"/>
        <v>38.178571428571431</v>
      </c>
      <c r="AY18" s="73"/>
      <c r="AZ18" s="70">
        <f t="shared" si="17"/>
        <v>0</v>
      </c>
      <c r="BA18" s="90">
        <v>514.1</v>
      </c>
      <c r="BB18" s="70">
        <f t="shared" si="18"/>
        <v>36.721428571428575</v>
      </c>
    </row>
    <row r="19" spans="1:57" x14ac:dyDescent="0.2">
      <c r="A19" s="68" t="s">
        <v>9</v>
      </c>
      <c r="B19" s="67" t="s">
        <v>34</v>
      </c>
      <c r="C19" s="35">
        <v>15</v>
      </c>
      <c r="D19" s="33">
        <f t="shared" si="0"/>
        <v>970.8</v>
      </c>
      <c r="E19" s="31">
        <f t="shared" si="36"/>
        <v>64.72</v>
      </c>
      <c r="F19" s="73">
        <f t="shared" si="6"/>
        <v>516</v>
      </c>
      <c r="G19" s="31">
        <f t="shared" si="35"/>
        <v>34.4</v>
      </c>
      <c r="H19" s="73">
        <v>536.20000000000005</v>
      </c>
      <c r="I19" s="70">
        <f t="shared" si="8"/>
        <v>35.74666666666667</v>
      </c>
      <c r="J19" s="76">
        <f t="shared" si="1"/>
        <v>589.79999999999995</v>
      </c>
      <c r="K19" s="76">
        <f t="shared" si="1"/>
        <v>734.6</v>
      </c>
      <c r="L19" s="76">
        <f t="shared" si="1"/>
        <v>788.2</v>
      </c>
      <c r="M19" s="76">
        <f t="shared" si="1"/>
        <v>868.6</v>
      </c>
      <c r="N19" s="76">
        <f t="shared" si="1"/>
        <v>1072.4000000000001</v>
      </c>
      <c r="O19" s="76">
        <f t="shared" si="1"/>
        <v>1152.8</v>
      </c>
      <c r="P19" s="76">
        <f t="shared" si="1"/>
        <v>1608.6</v>
      </c>
      <c r="Q19" s="73">
        <v>557.6</v>
      </c>
      <c r="R19" s="70">
        <f t="shared" si="9"/>
        <v>37.173333333333332</v>
      </c>
      <c r="S19" s="76">
        <f t="shared" si="2"/>
        <v>724.9</v>
      </c>
      <c r="T19" s="76">
        <f t="shared" si="2"/>
        <v>836.4</v>
      </c>
      <c r="U19" s="73">
        <v>534.79999999999995</v>
      </c>
      <c r="V19" s="198">
        <f t="shared" si="10"/>
        <v>35.653333333333329</v>
      </c>
      <c r="W19" s="73">
        <v>534.79999999999995</v>
      </c>
      <c r="X19" s="31">
        <f t="shared" si="3"/>
        <v>35.653333333333329</v>
      </c>
      <c r="Y19" s="79">
        <v>0</v>
      </c>
      <c r="Z19" s="79">
        <v>0</v>
      </c>
      <c r="AA19" s="79">
        <f t="shared" ref="AA19:AD22" si="38">ROUND($C19*$X19*AA$6,1)</f>
        <v>866.4</v>
      </c>
      <c r="AB19" s="79">
        <f t="shared" si="38"/>
        <v>786.2</v>
      </c>
      <c r="AC19" s="79">
        <f t="shared" si="38"/>
        <v>1160.5</v>
      </c>
      <c r="AD19" s="79">
        <f t="shared" si="38"/>
        <v>1604.4</v>
      </c>
      <c r="AE19" s="33">
        <v>552.9</v>
      </c>
      <c r="AF19" s="70">
        <f t="shared" si="11"/>
        <v>36.86</v>
      </c>
      <c r="AG19" s="79">
        <f t="shared" si="5"/>
        <v>912.3</v>
      </c>
      <c r="AH19" s="79">
        <f t="shared" si="5"/>
        <v>1161.0999999999999</v>
      </c>
      <c r="AI19" s="79">
        <f t="shared" si="5"/>
        <v>1658.7</v>
      </c>
      <c r="AJ19" s="33">
        <v>538.1</v>
      </c>
      <c r="AK19" s="70">
        <f t="shared" ref="AK19:AK27" si="39">AJ19/C19</f>
        <v>35.873333333333335</v>
      </c>
      <c r="AL19" s="33">
        <v>757.3</v>
      </c>
      <c r="AM19" s="70">
        <f t="shared" ref="AM19:AM27" si="40">AL19/C19</f>
        <v>50.486666666666665</v>
      </c>
      <c r="AN19" s="33">
        <v>581.4</v>
      </c>
      <c r="AO19" s="31">
        <f t="shared" si="19"/>
        <v>38.76</v>
      </c>
      <c r="AP19" s="79">
        <f t="shared" si="12"/>
        <v>872.1</v>
      </c>
      <c r="AQ19" s="33">
        <v>581.70000000000005</v>
      </c>
      <c r="AR19" s="70">
        <f t="shared" si="13"/>
        <v>38.78</v>
      </c>
      <c r="AS19" s="79">
        <f t="shared" si="14"/>
        <v>756.2</v>
      </c>
      <c r="AT19" s="79">
        <f t="shared" si="14"/>
        <v>843.5</v>
      </c>
      <c r="AU19" s="230">
        <v>563.20000000000005</v>
      </c>
      <c r="AV19" s="70">
        <f t="shared" si="15"/>
        <v>37.546666666666667</v>
      </c>
      <c r="AW19" s="73">
        <v>572.70000000000005</v>
      </c>
      <c r="AX19" s="70">
        <f t="shared" si="16"/>
        <v>38.18</v>
      </c>
      <c r="AY19" s="73"/>
      <c r="AZ19" s="70">
        <f t="shared" si="17"/>
        <v>0</v>
      </c>
      <c r="BA19" s="73">
        <v>550.70000000000005</v>
      </c>
      <c r="BB19" s="70">
        <f t="shared" ref="BB19:BB27" si="41">BA19/C19</f>
        <v>36.713333333333338</v>
      </c>
    </row>
    <row r="20" spans="1:57" x14ac:dyDescent="0.2">
      <c r="A20" s="68" t="s">
        <v>10</v>
      </c>
      <c r="B20" s="67" t="s">
        <v>35</v>
      </c>
      <c r="C20" s="35">
        <v>27.5</v>
      </c>
      <c r="D20" s="33">
        <f t="shared" si="0"/>
        <v>1779.8</v>
      </c>
      <c r="E20" s="31">
        <f t="shared" si="36"/>
        <v>64.72</v>
      </c>
      <c r="F20" s="73">
        <f t="shared" si="6"/>
        <v>946</v>
      </c>
      <c r="G20" s="31">
        <f t="shared" si="35"/>
        <v>34.4</v>
      </c>
      <c r="H20" s="73">
        <v>982.9</v>
      </c>
      <c r="I20" s="70">
        <f t="shared" si="8"/>
        <v>35.741818181818182</v>
      </c>
      <c r="J20" s="76">
        <f t="shared" si="1"/>
        <v>1081.2</v>
      </c>
      <c r="K20" s="76">
        <f t="shared" si="1"/>
        <v>1346.6</v>
      </c>
      <c r="L20" s="76">
        <f t="shared" si="1"/>
        <v>1444.9</v>
      </c>
      <c r="M20" s="76">
        <f t="shared" si="1"/>
        <v>1592.3</v>
      </c>
      <c r="N20" s="76">
        <f t="shared" si="1"/>
        <v>1965.8</v>
      </c>
      <c r="O20" s="76">
        <f t="shared" si="1"/>
        <v>2113.1999999999998</v>
      </c>
      <c r="P20" s="76">
        <f t="shared" si="1"/>
        <v>2948.7</v>
      </c>
      <c r="Q20" s="73">
        <v>1022.2</v>
      </c>
      <c r="R20" s="70">
        <f t="shared" si="9"/>
        <v>37.170909090909092</v>
      </c>
      <c r="S20" s="76">
        <f t="shared" si="2"/>
        <v>1328.9</v>
      </c>
      <c r="T20" s="76">
        <f t="shared" si="2"/>
        <v>1533.3</v>
      </c>
      <c r="U20" s="73">
        <v>785.1</v>
      </c>
      <c r="V20" s="198">
        <f t="shared" si="10"/>
        <v>28.549090909090911</v>
      </c>
      <c r="W20" s="73">
        <v>785.1</v>
      </c>
      <c r="X20" s="31">
        <f t="shared" si="3"/>
        <v>28.549090909090911</v>
      </c>
      <c r="Y20" s="79">
        <v>0</v>
      </c>
      <c r="Z20" s="79">
        <v>0</v>
      </c>
      <c r="AA20" s="79">
        <f t="shared" si="38"/>
        <v>1271.9000000000001</v>
      </c>
      <c r="AB20" s="79">
        <f t="shared" si="38"/>
        <v>1154.0999999999999</v>
      </c>
      <c r="AC20" s="79">
        <f t="shared" si="38"/>
        <v>1703.7</v>
      </c>
      <c r="AD20" s="79">
        <f t="shared" si="38"/>
        <v>2355.3000000000002</v>
      </c>
      <c r="AE20" s="33">
        <v>1013.2</v>
      </c>
      <c r="AF20" s="70">
        <f t="shared" si="11"/>
        <v>36.843636363636364</v>
      </c>
      <c r="AG20" s="79">
        <f t="shared" si="5"/>
        <v>1671.8</v>
      </c>
      <c r="AH20" s="79">
        <f t="shared" si="5"/>
        <v>2127.6999999999998</v>
      </c>
      <c r="AI20" s="79">
        <f t="shared" si="5"/>
        <v>3039.6</v>
      </c>
      <c r="AJ20" s="33">
        <v>986.7</v>
      </c>
      <c r="AK20" s="70">
        <f t="shared" si="39"/>
        <v>35.880000000000003</v>
      </c>
      <c r="AL20" s="33">
        <v>1388.2</v>
      </c>
      <c r="AM20" s="70">
        <f t="shared" si="40"/>
        <v>50.480000000000004</v>
      </c>
      <c r="AN20" s="33">
        <v>1065.7</v>
      </c>
      <c r="AO20" s="31">
        <f t="shared" si="19"/>
        <v>38.752727272727277</v>
      </c>
      <c r="AP20" s="79">
        <f t="shared" si="12"/>
        <v>1598.6</v>
      </c>
      <c r="AQ20" s="33">
        <v>1066.5999999999999</v>
      </c>
      <c r="AR20" s="70">
        <f t="shared" si="13"/>
        <v>38.785454545454542</v>
      </c>
      <c r="AS20" s="79">
        <f t="shared" si="14"/>
        <v>1386.6</v>
      </c>
      <c r="AT20" s="79">
        <f t="shared" si="14"/>
        <v>1546.6</v>
      </c>
      <c r="AU20" s="230">
        <v>1032.5999999999999</v>
      </c>
      <c r="AV20" s="70">
        <f t="shared" si="15"/>
        <v>37.549090909090907</v>
      </c>
      <c r="AW20" s="73">
        <v>1049.9000000000001</v>
      </c>
      <c r="AX20" s="70">
        <f t="shared" si="16"/>
        <v>38.17818181818182</v>
      </c>
      <c r="AY20" s="73"/>
      <c r="AZ20" s="70">
        <f t="shared" si="17"/>
        <v>0</v>
      </c>
      <c r="BA20" s="73">
        <v>1009.7</v>
      </c>
      <c r="BB20" s="70">
        <f t="shared" si="41"/>
        <v>36.716363636363639</v>
      </c>
    </row>
    <row r="21" spans="1:57" x14ac:dyDescent="0.2">
      <c r="A21" s="68" t="s">
        <v>11</v>
      </c>
      <c r="B21" s="67" t="s">
        <v>36</v>
      </c>
      <c r="C21" s="35">
        <v>40</v>
      </c>
      <c r="D21" s="33">
        <f t="shared" si="0"/>
        <v>2588.8000000000002</v>
      </c>
      <c r="E21" s="31">
        <f t="shared" si="36"/>
        <v>64.72</v>
      </c>
      <c r="F21" s="73">
        <f t="shared" si="6"/>
        <v>1375.7</v>
      </c>
      <c r="G21" s="31">
        <f t="shared" si="35"/>
        <v>34.392499999999998</v>
      </c>
      <c r="H21" s="73">
        <v>1429.4</v>
      </c>
      <c r="I21" s="70">
        <f t="shared" si="8"/>
        <v>35.734999999999999</v>
      </c>
      <c r="J21" s="76">
        <f t="shared" si="1"/>
        <v>1572.3</v>
      </c>
      <c r="K21" s="76">
        <f t="shared" si="1"/>
        <v>1958.3</v>
      </c>
      <c r="L21" s="76">
        <f t="shared" si="1"/>
        <v>2101.1999999999998</v>
      </c>
      <c r="M21" s="76">
        <f t="shared" si="1"/>
        <v>2315.6</v>
      </c>
      <c r="N21" s="76">
        <f t="shared" si="1"/>
        <v>2858.8</v>
      </c>
      <c r="O21" s="76">
        <f t="shared" si="1"/>
        <v>3073.2</v>
      </c>
      <c r="P21" s="76">
        <f t="shared" si="1"/>
        <v>4288.2</v>
      </c>
      <c r="Q21" s="73">
        <v>1486.9</v>
      </c>
      <c r="R21" s="70">
        <f t="shared" si="9"/>
        <v>37.172499999999999</v>
      </c>
      <c r="S21" s="76">
        <f t="shared" si="2"/>
        <v>1933</v>
      </c>
      <c r="T21" s="76">
        <f t="shared" si="2"/>
        <v>2230.4</v>
      </c>
      <c r="U21" s="73">
        <v>1035.4000000000001</v>
      </c>
      <c r="V21" s="198">
        <f t="shared" si="10"/>
        <v>25.885000000000002</v>
      </c>
      <c r="W21" s="73">
        <v>1035.4000000000001</v>
      </c>
      <c r="X21" s="31">
        <f t="shared" si="3"/>
        <v>25.885000000000002</v>
      </c>
      <c r="Y21" s="79">
        <v>0</v>
      </c>
      <c r="Z21" s="79">
        <v>0</v>
      </c>
      <c r="AA21" s="79">
        <f t="shared" si="38"/>
        <v>1677.3</v>
      </c>
      <c r="AB21" s="79">
        <f t="shared" si="38"/>
        <v>1522</v>
      </c>
      <c r="AC21" s="79">
        <f t="shared" si="38"/>
        <v>2246.8000000000002</v>
      </c>
      <c r="AD21" s="79">
        <f t="shared" si="38"/>
        <v>3106.2</v>
      </c>
      <c r="AE21" s="33">
        <v>1474.2</v>
      </c>
      <c r="AF21" s="70">
        <f t="shared" si="11"/>
        <v>36.855000000000004</v>
      </c>
      <c r="AG21" s="79">
        <f t="shared" si="5"/>
        <v>2432.4</v>
      </c>
      <c r="AH21" s="79">
        <f t="shared" si="5"/>
        <v>3095.8</v>
      </c>
      <c r="AI21" s="79">
        <f t="shared" si="5"/>
        <v>4422.6000000000004</v>
      </c>
      <c r="AJ21" s="33">
        <v>1435.1</v>
      </c>
      <c r="AK21" s="70">
        <f t="shared" si="39"/>
        <v>35.877499999999998</v>
      </c>
      <c r="AL21" s="33">
        <v>2018.8</v>
      </c>
      <c r="AM21" s="70">
        <f t="shared" si="40"/>
        <v>50.47</v>
      </c>
      <c r="AN21" s="33">
        <v>1550.3</v>
      </c>
      <c r="AO21" s="31">
        <f t="shared" si="19"/>
        <v>38.7575</v>
      </c>
      <c r="AP21" s="79">
        <f t="shared" si="12"/>
        <v>2325.5</v>
      </c>
      <c r="AQ21" s="33">
        <v>1551.1</v>
      </c>
      <c r="AR21" s="70">
        <f t="shared" si="13"/>
        <v>38.777499999999996</v>
      </c>
      <c r="AS21" s="79">
        <f t="shared" si="14"/>
        <v>2016.4</v>
      </c>
      <c r="AT21" s="79">
        <f t="shared" si="14"/>
        <v>2249.1</v>
      </c>
      <c r="AU21" s="230">
        <v>1501.5</v>
      </c>
      <c r="AV21" s="70">
        <f t="shared" si="15"/>
        <v>37.537500000000001</v>
      </c>
      <c r="AW21" s="73">
        <v>1527.2</v>
      </c>
      <c r="AX21" s="70">
        <f t="shared" si="16"/>
        <v>38.18</v>
      </c>
      <c r="AY21" s="73"/>
      <c r="AZ21" s="70">
        <f t="shared" si="17"/>
        <v>0</v>
      </c>
      <c r="BA21" s="73">
        <v>1468.9</v>
      </c>
      <c r="BB21" s="70">
        <f t="shared" si="41"/>
        <v>36.722500000000004</v>
      </c>
    </row>
    <row r="22" spans="1:57" x14ac:dyDescent="0.2">
      <c r="A22" s="68" t="s">
        <v>12</v>
      </c>
      <c r="B22" s="67" t="s">
        <v>37</v>
      </c>
      <c r="C22" s="35">
        <v>52.5</v>
      </c>
      <c r="D22" s="33">
        <f t="shared" si="0"/>
        <v>3397.8</v>
      </c>
      <c r="E22" s="31">
        <f t="shared" si="36"/>
        <v>64.72</v>
      </c>
      <c r="F22" s="73">
        <f t="shared" si="6"/>
        <v>1806</v>
      </c>
      <c r="G22" s="31">
        <f t="shared" si="35"/>
        <v>34.4</v>
      </c>
      <c r="H22" s="73">
        <v>1876.5</v>
      </c>
      <c r="I22" s="70">
        <f t="shared" si="8"/>
        <v>35.74285714285714</v>
      </c>
      <c r="J22" s="76">
        <f t="shared" ref="J22:P27" si="42">ROUND($C22*$I22*J$6,1)</f>
        <v>2064.1999999999998</v>
      </c>
      <c r="K22" s="76">
        <f t="shared" si="42"/>
        <v>2570.8000000000002</v>
      </c>
      <c r="L22" s="76">
        <f t="shared" si="42"/>
        <v>2758.5</v>
      </c>
      <c r="M22" s="76">
        <f t="shared" si="42"/>
        <v>3039.9</v>
      </c>
      <c r="N22" s="76">
        <f t="shared" si="42"/>
        <v>3753</v>
      </c>
      <c r="O22" s="76">
        <f t="shared" si="42"/>
        <v>4034.5</v>
      </c>
      <c r="P22" s="76">
        <f t="shared" si="42"/>
        <v>5629.5</v>
      </c>
      <c r="Q22" s="73">
        <v>1952</v>
      </c>
      <c r="R22" s="70">
        <f t="shared" si="9"/>
        <v>37.180952380952384</v>
      </c>
      <c r="S22" s="76">
        <f t="shared" si="2"/>
        <v>2537.6</v>
      </c>
      <c r="T22" s="76">
        <f t="shared" si="2"/>
        <v>2928</v>
      </c>
      <c r="U22" s="73">
        <v>1285.8</v>
      </c>
      <c r="V22" s="198">
        <f t="shared" si="10"/>
        <v>24.491428571428571</v>
      </c>
      <c r="W22" s="73">
        <v>1285.8</v>
      </c>
      <c r="X22" s="31">
        <f t="shared" si="3"/>
        <v>24.491428571428571</v>
      </c>
      <c r="Y22" s="79">
        <v>0</v>
      </c>
      <c r="Z22" s="79">
        <v>0</v>
      </c>
      <c r="AA22" s="79">
        <f t="shared" si="38"/>
        <v>2083</v>
      </c>
      <c r="AB22" s="79">
        <f t="shared" si="38"/>
        <v>1890.1</v>
      </c>
      <c r="AC22" s="79">
        <f t="shared" si="38"/>
        <v>2790.2</v>
      </c>
      <c r="AD22" s="79">
        <f t="shared" si="38"/>
        <v>3857.4</v>
      </c>
      <c r="AE22" s="33">
        <v>1934.7</v>
      </c>
      <c r="AF22" s="70">
        <f t="shared" si="11"/>
        <v>36.851428571428571</v>
      </c>
      <c r="AG22" s="79">
        <f t="shared" si="5"/>
        <v>3192.3</v>
      </c>
      <c r="AH22" s="79">
        <f t="shared" si="5"/>
        <v>4062.9</v>
      </c>
      <c r="AI22" s="79">
        <f t="shared" si="5"/>
        <v>5804.1</v>
      </c>
      <c r="AJ22" s="33">
        <v>1883.5</v>
      </c>
      <c r="AK22" s="70">
        <f t="shared" si="39"/>
        <v>35.876190476190473</v>
      </c>
      <c r="AL22" s="33">
        <v>2649.8</v>
      </c>
      <c r="AM22" s="70">
        <f t="shared" si="40"/>
        <v>50.472380952380959</v>
      </c>
      <c r="AN22" s="33">
        <v>2034.7</v>
      </c>
      <c r="AO22" s="31">
        <f t="shared" si="19"/>
        <v>38.756190476190476</v>
      </c>
      <c r="AP22" s="79">
        <f t="shared" si="12"/>
        <v>3052.1</v>
      </c>
      <c r="AQ22" s="33">
        <v>2036.3</v>
      </c>
      <c r="AR22" s="70">
        <f t="shared" si="13"/>
        <v>38.786666666666669</v>
      </c>
      <c r="AS22" s="79">
        <f t="shared" si="14"/>
        <v>2647.2</v>
      </c>
      <c r="AT22" s="79">
        <f t="shared" si="14"/>
        <v>2952.6</v>
      </c>
      <c r="AU22" s="230">
        <v>1970.4</v>
      </c>
      <c r="AV22" s="70">
        <f t="shared" si="15"/>
        <v>37.53142857142857</v>
      </c>
      <c r="AW22" s="73">
        <v>2004.4</v>
      </c>
      <c r="AX22" s="70">
        <f t="shared" si="16"/>
        <v>38.179047619047623</v>
      </c>
      <c r="AY22" s="73"/>
      <c r="AZ22" s="70">
        <f t="shared" si="17"/>
        <v>0</v>
      </c>
      <c r="BA22" s="73">
        <v>1928</v>
      </c>
      <c r="BB22" s="70">
        <f t="shared" si="41"/>
        <v>36.723809523809521</v>
      </c>
    </row>
    <row r="23" spans="1:57" x14ac:dyDescent="0.2">
      <c r="A23" s="68" t="s">
        <v>13</v>
      </c>
      <c r="B23" s="67" t="s">
        <v>38</v>
      </c>
      <c r="C23" s="35">
        <v>15</v>
      </c>
      <c r="D23" s="33">
        <f t="shared" si="0"/>
        <v>970.8</v>
      </c>
      <c r="E23" s="31">
        <f t="shared" si="36"/>
        <v>64.72</v>
      </c>
      <c r="F23" s="73">
        <f t="shared" si="6"/>
        <v>516</v>
      </c>
      <c r="G23" s="31">
        <f t="shared" si="35"/>
        <v>34.4</v>
      </c>
      <c r="H23" s="73">
        <v>536.20000000000005</v>
      </c>
      <c r="I23" s="70">
        <f t="shared" si="8"/>
        <v>35.74666666666667</v>
      </c>
      <c r="J23" s="76">
        <f t="shared" si="42"/>
        <v>589.79999999999995</v>
      </c>
      <c r="K23" s="76">
        <f t="shared" si="42"/>
        <v>734.6</v>
      </c>
      <c r="L23" s="76">
        <f t="shared" si="42"/>
        <v>788.2</v>
      </c>
      <c r="M23" s="76">
        <f t="shared" si="42"/>
        <v>868.6</v>
      </c>
      <c r="N23" s="76">
        <f t="shared" si="42"/>
        <v>1072.4000000000001</v>
      </c>
      <c r="O23" s="76">
        <f t="shared" si="42"/>
        <v>1152.8</v>
      </c>
      <c r="P23" s="76">
        <f t="shared" si="42"/>
        <v>1608.6</v>
      </c>
      <c r="Q23" s="73">
        <v>557.6</v>
      </c>
      <c r="R23" s="70">
        <f t="shared" si="9"/>
        <v>37.173333333333332</v>
      </c>
      <c r="S23" s="76">
        <f t="shared" si="2"/>
        <v>724.9</v>
      </c>
      <c r="T23" s="76">
        <f t="shared" si="2"/>
        <v>836.4</v>
      </c>
      <c r="U23" s="73">
        <v>534.79999999999995</v>
      </c>
      <c r="V23" s="198">
        <f t="shared" si="10"/>
        <v>35.653333333333329</v>
      </c>
      <c r="W23" s="73">
        <v>534.79999999999995</v>
      </c>
      <c r="X23" s="31">
        <f t="shared" si="3"/>
        <v>35.653333333333329</v>
      </c>
      <c r="Y23" s="79">
        <f t="shared" ref="Y23:Z26" si="43">ROUND($C23*$X23*Y$6,1)</f>
        <v>588.29999999999995</v>
      </c>
      <c r="Z23" s="79">
        <f t="shared" si="43"/>
        <v>732.7</v>
      </c>
      <c r="AA23" s="79">
        <v>0</v>
      </c>
      <c r="AB23" s="79">
        <f t="shared" ref="AB23:AD26" si="44">ROUND($C23*$X23*AB$6,1)</f>
        <v>786.2</v>
      </c>
      <c r="AC23" s="79">
        <f t="shared" si="44"/>
        <v>1160.5</v>
      </c>
      <c r="AD23" s="79">
        <f t="shared" si="44"/>
        <v>1604.4</v>
      </c>
      <c r="AE23" s="33">
        <v>552.9</v>
      </c>
      <c r="AF23" s="70">
        <f t="shared" si="11"/>
        <v>36.86</v>
      </c>
      <c r="AG23" s="79">
        <f t="shared" si="5"/>
        <v>912.3</v>
      </c>
      <c r="AH23" s="79">
        <f t="shared" si="5"/>
        <v>1161.0999999999999</v>
      </c>
      <c r="AI23" s="79">
        <f t="shared" si="5"/>
        <v>1658.7</v>
      </c>
      <c r="AJ23" s="33">
        <v>446.9</v>
      </c>
      <c r="AK23" s="70">
        <f t="shared" si="39"/>
        <v>29.793333333333333</v>
      </c>
      <c r="AL23" s="33">
        <v>609.20000000000005</v>
      </c>
      <c r="AM23" s="70">
        <f t="shared" si="40"/>
        <v>40.613333333333337</v>
      </c>
      <c r="AN23" s="33">
        <v>581.4</v>
      </c>
      <c r="AO23" s="31">
        <f t="shared" si="19"/>
        <v>38.76</v>
      </c>
      <c r="AP23" s="79">
        <f t="shared" si="12"/>
        <v>872.1</v>
      </c>
      <c r="AQ23" s="33">
        <v>581.6</v>
      </c>
      <c r="AR23" s="70">
        <f t="shared" si="13"/>
        <v>38.773333333333333</v>
      </c>
      <c r="AS23" s="79">
        <f t="shared" si="14"/>
        <v>756.1</v>
      </c>
      <c r="AT23" s="79">
        <f t="shared" si="14"/>
        <v>843.3</v>
      </c>
      <c r="AU23" s="230">
        <v>563.20000000000005</v>
      </c>
      <c r="AV23" s="70">
        <f t="shared" si="15"/>
        <v>37.546666666666667</v>
      </c>
      <c r="AW23" s="73">
        <v>572.70000000000005</v>
      </c>
      <c r="AX23" s="70">
        <f t="shared" si="16"/>
        <v>38.18</v>
      </c>
      <c r="AY23" s="73"/>
      <c r="AZ23" s="70">
        <f t="shared" si="17"/>
        <v>0</v>
      </c>
      <c r="BA23" s="73">
        <v>550.70000000000005</v>
      </c>
      <c r="BB23" s="70">
        <f t="shared" si="41"/>
        <v>36.713333333333338</v>
      </c>
    </row>
    <row r="24" spans="1:57" x14ac:dyDescent="0.2">
      <c r="A24" s="68" t="s">
        <v>14</v>
      </c>
      <c r="B24" s="67" t="s">
        <v>39</v>
      </c>
      <c r="C24" s="35">
        <v>27.5</v>
      </c>
      <c r="D24" s="33">
        <f t="shared" si="0"/>
        <v>1779.8</v>
      </c>
      <c r="E24" s="31">
        <f t="shared" si="36"/>
        <v>64.72</v>
      </c>
      <c r="F24" s="73">
        <f t="shared" si="6"/>
        <v>946</v>
      </c>
      <c r="G24" s="31">
        <f t="shared" si="7"/>
        <v>34.4</v>
      </c>
      <c r="H24" s="73">
        <v>982.9</v>
      </c>
      <c r="I24" s="70">
        <f t="shared" si="8"/>
        <v>35.741818181818182</v>
      </c>
      <c r="J24" s="76">
        <f t="shared" si="42"/>
        <v>1081.2</v>
      </c>
      <c r="K24" s="76">
        <f t="shared" si="42"/>
        <v>1346.6</v>
      </c>
      <c r="L24" s="76">
        <f t="shared" si="42"/>
        <v>1444.9</v>
      </c>
      <c r="M24" s="76">
        <f t="shared" si="42"/>
        <v>1592.3</v>
      </c>
      <c r="N24" s="76">
        <f t="shared" si="42"/>
        <v>1965.8</v>
      </c>
      <c r="O24" s="76">
        <f t="shared" si="42"/>
        <v>2113.1999999999998</v>
      </c>
      <c r="P24" s="76">
        <f t="shared" si="42"/>
        <v>2948.7</v>
      </c>
      <c r="Q24" s="73">
        <v>1022.2</v>
      </c>
      <c r="R24" s="70">
        <f t="shared" si="9"/>
        <v>37.170909090909092</v>
      </c>
      <c r="S24" s="76">
        <f t="shared" si="2"/>
        <v>1328.9</v>
      </c>
      <c r="T24" s="76">
        <f t="shared" si="2"/>
        <v>1533.3</v>
      </c>
      <c r="U24" s="73">
        <v>785.1</v>
      </c>
      <c r="V24" s="198">
        <f t="shared" si="10"/>
        <v>28.549090909090911</v>
      </c>
      <c r="W24" s="73">
        <v>785.1</v>
      </c>
      <c r="X24" s="31">
        <f t="shared" si="3"/>
        <v>28.549090909090911</v>
      </c>
      <c r="Y24" s="79">
        <f t="shared" si="43"/>
        <v>863.6</v>
      </c>
      <c r="Z24" s="79">
        <f t="shared" si="43"/>
        <v>1075.5999999999999</v>
      </c>
      <c r="AA24" s="79">
        <v>0</v>
      </c>
      <c r="AB24" s="79">
        <f t="shared" si="44"/>
        <v>1154.0999999999999</v>
      </c>
      <c r="AC24" s="79">
        <f t="shared" si="44"/>
        <v>1703.7</v>
      </c>
      <c r="AD24" s="79">
        <f t="shared" si="44"/>
        <v>2355.3000000000002</v>
      </c>
      <c r="AE24" s="33">
        <v>1013.2</v>
      </c>
      <c r="AF24" s="70">
        <f t="shared" si="11"/>
        <v>36.843636363636364</v>
      </c>
      <c r="AG24" s="79">
        <f t="shared" si="5"/>
        <v>1671.8</v>
      </c>
      <c r="AH24" s="79">
        <f t="shared" si="5"/>
        <v>2127.6999999999998</v>
      </c>
      <c r="AI24" s="79">
        <f t="shared" si="5"/>
        <v>3039.6</v>
      </c>
      <c r="AJ24" s="33">
        <v>594.4</v>
      </c>
      <c r="AK24" s="70">
        <f t="shared" si="39"/>
        <v>21.614545454545453</v>
      </c>
      <c r="AL24" s="33">
        <v>810.5</v>
      </c>
      <c r="AM24" s="70">
        <f t="shared" si="40"/>
        <v>29.472727272727273</v>
      </c>
      <c r="AN24" s="33">
        <v>1065.7</v>
      </c>
      <c r="AO24" s="31">
        <f t="shared" si="19"/>
        <v>38.752727272727277</v>
      </c>
      <c r="AP24" s="79">
        <f t="shared" si="12"/>
        <v>1598.6</v>
      </c>
      <c r="AQ24" s="33">
        <v>1066.5999999999999</v>
      </c>
      <c r="AR24" s="70">
        <f t="shared" si="13"/>
        <v>38.785454545454542</v>
      </c>
      <c r="AS24" s="79">
        <f t="shared" si="14"/>
        <v>1386.6</v>
      </c>
      <c r="AT24" s="79">
        <f t="shared" si="14"/>
        <v>1546.6</v>
      </c>
      <c r="AU24" s="230">
        <v>1032.5999999999999</v>
      </c>
      <c r="AV24" s="70">
        <f t="shared" si="15"/>
        <v>37.549090909090907</v>
      </c>
      <c r="AW24" s="73">
        <v>1049.9000000000001</v>
      </c>
      <c r="AX24" s="70">
        <f t="shared" si="16"/>
        <v>38.17818181818182</v>
      </c>
      <c r="AY24" s="73"/>
      <c r="AZ24" s="70">
        <f t="shared" si="17"/>
        <v>0</v>
      </c>
      <c r="BA24" s="73">
        <v>1009.7</v>
      </c>
      <c r="BB24" s="70">
        <f t="shared" si="41"/>
        <v>36.716363636363639</v>
      </c>
    </row>
    <row r="25" spans="1:57" x14ac:dyDescent="0.2">
      <c r="A25" s="68" t="s">
        <v>15</v>
      </c>
      <c r="B25" s="67" t="s">
        <v>40</v>
      </c>
      <c r="C25" s="35">
        <v>40</v>
      </c>
      <c r="D25" s="33">
        <f t="shared" si="0"/>
        <v>2588.8000000000002</v>
      </c>
      <c r="E25" s="31">
        <f t="shared" si="36"/>
        <v>64.72</v>
      </c>
      <c r="F25" s="73">
        <f t="shared" si="6"/>
        <v>1375.7</v>
      </c>
      <c r="G25" s="31">
        <f t="shared" si="7"/>
        <v>34.392499999999998</v>
      </c>
      <c r="H25" s="73">
        <v>1429.4</v>
      </c>
      <c r="I25" s="70">
        <f t="shared" si="8"/>
        <v>35.734999999999999</v>
      </c>
      <c r="J25" s="76">
        <f t="shared" si="42"/>
        <v>1572.3</v>
      </c>
      <c r="K25" s="76">
        <f t="shared" si="42"/>
        <v>1958.3</v>
      </c>
      <c r="L25" s="76">
        <f t="shared" si="42"/>
        <v>2101.1999999999998</v>
      </c>
      <c r="M25" s="76">
        <f t="shared" si="42"/>
        <v>2315.6</v>
      </c>
      <c r="N25" s="76">
        <f t="shared" si="42"/>
        <v>2858.8</v>
      </c>
      <c r="O25" s="76">
        <f t="shared" si="42"/>
        <v>3073.2</v>
      </c>
      <c r="P25" s="76">
        <f t="shared" si="42"/>
        <v>4288.2</v>
      </c>
      <c r="Q25" s="73">
        <v>1486.9</v>
      </c>
      <c r="R25" s="70">
        <f t="shared" si="9"/>
        <v>37.172499999999999</v>
      </c>
      <c r="S25" s="76">
        <f t="shared" si="2"/>
        <v>1933</v>
      </c>
      <c r="T25" s="76">
        <f t="shared" si="2"/>
        <v>2230.4</v>
      </c>
      <c r="U25" s="73">
        <v>1035.4000000000001</v>
      </c>
      <c r="V25" s="198">
        <f t="shared" si="10"/>
        <v>25.885000000000002</v>
      </c>
      <c r="W25" s="73">
        <v>1035.4000000000001</v>
      </c>
      <c r="X25" s="31">
        <f t="shared" si="3"/>
        <v>25.885000000000002</v>
      </c>
      <c r="Y25" s="79">
        <f t="shared" si="43"/>
        <v>1138.9000000000001</v>
      </c>
      <c r="Z25" s="79">
        <f t="shared" si="43"/>
        <v>1418.5</v>
      </c>
      <c r="AA25" s="79">
        <v>0</v>
      </c>
      <c r="AB25" s="79">
        <f t="shared" si="44"/>
        <v>1522</v>
      </c>
      <c r="AC25" s="79">
        <f t="shared" si="44"/>
        <v>2246.8000000000002</v>
      </c>
      <c r="AD25" s="79">
        <f t="shared" si="44"/>
        <v>3106.2</v>
      </c>
      <c r="AE25" s="33">
        <v>1474.2</v>
      </c>
      <c r="AF25" s="70">
        <f t="shared" si="11"/>
        <v>36.855000000000004</v>
      </c>
      <c r="AG25" s="79">
        <f t="shared" si="5"/>
        <v>2432.4</v>
      </c>
      <c r="AH25" s="79">
        <f t="shared" si="5"/>
        <v>3095.8</v>
      </c>
      <c r="AI25" s="79">
        <f t="shared" si="5"/>
        <v>4422.6000000000004</v>
      </c>
      <c r="AJ25" s="33">
        <v>741.9</v>
      </c>
      <c r="AK25" s="70">
        <f t="shared" si="39"/>
        <v>18.547499999999999</v>
      </c>
      <c r="AL25" s="33">
        <v>1011.5</v>
      </c>
      <c r="AM25" s="70">
        <f t="shared" si="40"/>
        <v>25.287500000000001</v>
      </c>
      <c r="AN25" s="33">
        <v>1550.3</v>
      </c>
      <c r="AO25" s="31">
        <f t="shared" si="19"/>
        <v>38.7575</v>
      </c>
      <c r="AP25" s="79">
        <f t="shared" si="12"/>
        <v>2325.5</v>
      </c>
      <c r="AQ25" s="33">
        <v>1551.1</v>
      </c>
      <c r="AR25" s="70">
        <f t="shared" si="13"/>
        <v>38.777499999999996</v>
      </c>
      <c r="AS25" s="79">
        <f t="shared" si="14"/>
        <v>2016.4</v>
      </c>
      <c r="AT25" s="79">
        <f t="shared" si="14"/>
        <v>2249.1</v>
      </c>
      <c r="AU25" s="230">
        <f t="shared" ref="AU25:AU26" si="45">ROUNDDOWN($AV$31*C25,1)</f>
        <v>1501.6</v>
      </c>
      <c r="AV25" s="70">
        <v>37.549090909090907</v>
      </c>
      <c r="AW25" s="73">
        <v>1527.2</v>
      </c>
      <c r="AX25" s="70">
        <f t="shared" si="16"/>
        <v>38.18</v>
      </c>
      <c r="AY25" s="73"/>
      <c r="AZ25" s="70">
        <f t="shared" si="17"/>
        <v>0</v>
      </c>
      <c r="BA25" s="73">
        <v>1468.9</v>
      </c>
      <c r="BB25" s="70">
        <f t="shared" si="41"/>
        <v>36.722500000000004</v>
      </c>
    </row>
    <row r="26" spans="1:57" x14ac:dyDescent="0.2">
      <c r="A26" s="68" t="s">
        <v>16</v>
      </c>
      <c r="B26" s="67" t="s">
        <v>41</v>
      </c>
      <c r="C26" s="35">
        <v>52.5</v>
      </c>
      <c r="D26" s="33">
        <f t="shared" si="0"/>
        <v>3397.8</v>
      </c>
      <c r="E26" s="31">
        <f t="shared" si="36"/>
        <v>64.72</v>
      </c>
      <c r="F26" s="73">
        <f t="shared" si="6"/>
        <v>1806</v>
      </c>
      <c r="G26" s="31">
        <f t="shared" si="7"/>
        <v>34.4</v>
      </c>
      <c r="H26" s="73">
        <v>1876.5</v>
      </c>
      <c r="I26" s="70">
        <f t="shared" si="8"/>
        <v>35.74285714285714</v>
      </c>
      <c r="J26" s="76">
        <f t="shared" si="42"/>
        <v>2064.1999999999998</v>
      </c>
      <c r="K26" s="76">
        <f t="shared" si="42"/>
        <v>2570.8000000000002</v>
      </c>
      <c r="L26" s="76">
        <f t="shared" si="42"/>
        <v>2758.5</v>
      </c>
      <c r="M26" s="76">
        <f t="shared" si="42"/>
        <v>3039.9</v>
      </c>
      <c r="N26" s="76">
        <f t="shared" si="42"/>
        <v>3753</v>
      </c>
      <c r="O26" s="76">
        <f t="shared" si="42"/>
        <v>4034.5</v>
      </c>
      <c r="P26" s="76">
        <f t="shared" si="42"/>
        <v>5629.5</v>
      </c>
      <c r="Q26" s="73">
        <v>1952</v>
      </c>
      <c r="R26" s="70">
        <f t="shared" si="9"/>
        <v>37.180952380952384</v>
      </c>
      <c r="S26" s="76">
        <f t="shared" si="2"/>
        <v>2537.6</v>
      </c>
      <c r="T26" s="76">
        <f t="shared" si="2"/>
        <v>2928</v>
      </c>
      <c r="U26" s="73">
        <v>1285.8</v>
      </c>
      <c r="V26" s="198">
        <f t="shared" si="10"/>
        <v>24.491428571428571</v>
      </c>
      <c r="W26" s="73">
        <v>1285.8</v>
      </c>
      <c r="X26" s="31">
        <f t="shared" si="3"/>
        <v>24.491428571428571</v>
      </c>
      <c r="Y26" s="79">
        <f t="shared" si="43"/>
        <v>1414.4</v>
      </c>
      <c r="Z26" s="79">
        <f t="shared" si="43"/>
        <v>1761.5</v>
      </c>
      <c r="AA26" s="79">
        <v>0</v>
      </c>
      <c r="AB26" s="79">
        <f t="shared" si="44"/>
        <v>1890.1</v>
      </c>
      <c r="AC26" s="79">
        <f t="shared" si="44"/>
        <v>2790.2</v>
      </c>
      <c r="AD26" s="79">
        <f t="shared" si="44"/>
        <v>3857.4</v>
      </c>
      <c r="AE26" s="33">
        <v>1934.7</v>
      </c>
      <c r="AF26" s="70">
        <f t="shared" si="11"/>
        <v>36.851428571428571</v>
      </c>
      <c r="AG26" s="79">
        <f t="shared" si="5"/>
        <v>3192.3</v>
      </c>
      <c r="AH26" s="79">
        <f t="shared" si="5"/>
        <v>4062.9</v>
      </c>
      <c r="AI26" s="79">
        <f t="shared" si="5"/>
        <v>5804.1</v>
      </c>
      <c r="AJ26" s="33">
        <v>893.8</v>
      </c>
      <c r="AK26" s="70">
        <f t="shared" si="39"/>
        <v>17.024761904761903</v>
      </c>
      <c r="AL26" s="33">
        <v>1218.8</v>
      </c>
      <c r="AM26" s="70">
        <f t="shared" si="40"/>
        <v>23.215238095238096</v>
      </c>
      <c r="AN26" s="33">
        <v>2034.7</v>
      </c>
      <c r="AO26" s="31">
        <f t="shared" si="19"/>
        <v>38.756190476190476</v>
      </c>
      <c r="AP26" s="79">
        <f t="shared" si="12"/>
        <v>3052.1</v>
      </c>
      <c r="AQ26" s="33">
        <v>2036.3</v>
      </c>
      <c r="AR26" s="70">
        <f t="shared" si="13"/>
        <v>38.786666666666669</v>
      </c>
      <c r="AS26" s="79">
        <f t="shared" si="14"/>
        <v>2647.2</v>
      </c>
      <c r="AT26" s="79">
        <f t="shared" si="14"/>
        <v>2952.6</v>
      </c>
      <c r="AU26" s="230">
        <f t="shared" si="45"/>
        <v>1970.8</v>
      </c>
      <c r="AV26" s="70">
        <v>37.549090909090907</v>
      </c>
      <c r="AW26" s="73">
        <v>2004.4</v>
      </c>
      <c r="AX26" s="70">
        <f t="shared" si="16"/>
        <v>38.179047619047623</v>
      </c>
      <c r="AY26" s="73"/>
      <c r="AZ26" s="70">
        <f t="shared" si="17"/>
        <v>0</v>
      </c>
      <c r="BA26" s="73">
        <v>1928</v>
      </c>
      <c r="BB26" s="70">
        <f t="shared" si="41"/>
        <v>36.723809523809521</v>
      </c>
    </row>
    <row r="27" spans="1:57" x14ac:dyDescent="0.2">
      <c r="A27" s="68" t="s">
        <v>20</v>
      </c>
      <c r="B27" s="69" t="s">
        <v>80</v>
      </c>
      <c r="C27" s="35">
        <v>21.43</v>
      </c>
      <c r="D27" s="33">
        <f t="shared" si="0"/>
        <v>1386.9</v>
      </c>
      <c r="E27" s="31">
        <f t="shared" si="36"/>
        <v>64.72</v>
      </c>
      <c r="F27" s="73">
        <f t="shared" si="6"/>
        <v>618.4</v>
      </c>
      <c r="G27" s="31">
        <f t="shared" si="7"/>
        <v>28.856742883807744</v>
      </c>
      <c r="H27" s="73">
        <v>642.6</v>
      </c>
      <c r="I27" s="70">
        <f t="shared" si="8"/>
        <v>29.986000933271118</v>
      </c>
      <c r="J27" s="76">
        <f t="shared" si="42"/>
        <v>706.9</v>
      </c>
      <c r="K27" s="76">
        <f t="shared" si="42"/>
        <v>880.4</v>
      </c>
      <c r="L27" s="76">
        <f t="shared" si="42"/>
        <v>944.6</v>
      </c>
      <c r="M27" s="76">
        <f t="shared" si="42"/>
        <v>1041</v>
      </c>
      <c r="N27" s="76">
        <f t="shared" si="42"/>
        <v>1285.2</v>
      </c>
      <c r="O27" s="76">
        <f t="shared" si="42"/>
        <v>1381.6</v>
      </c>
      <c r="P27" s="76">
        <f t="shared" si="42"/>
        <v>1927.8</v>
      </c>
      <c r="Q27" s="73">
        <v>668.1</v>
      </c>
      <c r="R27" s="70">
        <f t="shared" si="9"/>
        <v>31.175921605226321</v>
      </c>
      <c r="S27" s="76">
        <f t="shared" si="2"/>
        <v>868.5</v>
      </c>
      <c r="T27" s="76">
        <f t="shared" si="2"/>
        <v>1002.2</v>
      </c>
      <c r="U27" s="73">
        <v>608.79999999999995</v>
      </c>
      <c r="V27" s="198">
        <f t="shared" si="10"/>
        <v>28.408772748483432</v>
      </c>
      <c r="W27" s="73">
        <v>648.29999999999995</v>
      </c>
      <c r="X27" s="31">
        <f t="shared" si="3"/>
        <v>30.251983201119923</v>
      </c>
      <c r="Y27" s="79">
        <f>W27</f>
        <v>648.29999999999995</v>
      </c>
      <c r="Z27" s="79">
        <f>Y27</f>
        <v>648.29999999999995</v>
      </c>
      <c r="AA27" s="79">
        <f t="shared" ref="AA27:AD27" si="46">Z27</f>
        <v>648.29999999999995</v>
      </c>
      <c r="AB27" s="79">
        <f t="shared" si="46"/>
        <v>648.29999999999995</v>
      </c>
      <c r="AC27" s="79">
        <f t="shared" si="46"/>
        <v>648.29999999999995</v>
      </c>
      <c r="AD27" s="79">
        <f t="shared" si="46"/>
        <v>648.29999999999995</v>
      </c>
      <c r="AE27" s="90">
        <v>662.4</v>
      </c>
      <c r="AF27" s="70">
        <f t="shared" si="11"/>
        <v>30.909939337377509</v>
      </c>
      <c r="AG27" s="79">
        <f t="shared" si="5"/>
        <v>1093</v>
      </c>
      <c r="AH27" s="79">
        <f t="shared" si="5"/>
        <v>1391</v>
      </c>
      <c r="AI27" s="79">
        <f t="shared" si="5"/>
        <v>1987.2</v>
      </c>
      <c r="AJ27" s="33">
        <v>562.1</v>
      </c>
      <c r="AK27" s="70">
        <f t="shared" si="39"/>
        <v>26.229584694353711</v>
      </c>
      <c r="AL27" s="33">
        <v>764.5</v>
      </c>
      <c r="AM27" s="70">
        <f t="shared" si="40"/>
        <v>35.674288380774613</v>
      </c>
      <c r="AN27" s="33">
        <v>696.3</v>
      </c>
      <c r="AO27" s="31">
        <f t="shared" si="19"/>
        <v>32.491833877741485</v>
      </c>
      <c r="AP27" s="79">
        <f t="shared" si="12"/>
        <v>1044.5</v>
      </c>
      <c r="AQ27" s="33">
        <v>697</v>
      </c>
      <c r="AR27" s="70">
        <f t="shared" si="13"/>
        <v>32.524498366775546</v>
      </c>
      <c r="AS27" s="79">
        <f t="shared" si="14"/>
        <v>906.1</v>
      </c>
      <c r="AT27" s="79">
        <f t="shared" si="14"/>
        <v>1010.7</v>
      </c>
      <c r="AU27" s="73">
        <v>667.9</v>
      </c>
      <c r="AV27" s="70">
        <f t="shared" si="15"/>
        <v>31.166588894073726</v>
      </c>
      <c r="AW27" s="73">
        <v>686</v>
      </c>
      <c r="AX27" s="70">
        <f t="shared" si="16"/>
        <v>32.011199253383111</v>
      </c>
      <c r="AY27" s="73"/>
      <c r="AZ27" s="70">
        <f t="shared" si="17"/>
        <v>0</v>
      </c>
      <c r="BA27" s="90">
        <v>786.9</v>
      </c>
      <c r="BB27" s="70">
        <f t="shared" si="41"/>
        <v>36.719552029864673</v>
      </c>
    </row>
    <row r="28" spans="1:57" x14ac:dyDescent="0.2">
      <c r="A28" s="107"/>
      <c r="B28" s="108"/>
      <c r="C28" s="109"/>
      <c r="D28" s="85"/>
      <c r="E28" s="86"/>
      <c r="F28" s="86"/>
      <c r="G28" s="86"/>
      <c r="H28" s="85"/>
      <c r="I28" s="86"/>
      <c r="J28" s="87"/>
      <c r="K28" s="87"/>
      <c r="L28" s="87"/>
      <c r="M28" s="87"/>
      <c r="N28" s="87"/>
      <c r="O28" s="87"/>
      <c r="P28" s="87"/>
      <c r="Q28" s="85"/>
      <c r="R28" s="86"/>
      <c r="S28" s="87"/>
      <c r="T28" s="87"/>
      <c r="U28" s="85"/>
      <c r="V28" s="200"/>
      <c r="W28" s="85"/>
      <c r="X28" s="86"/>
      <c r="Y28" s="110"/>
      <c r="Z28" s="110"/>
      <c r="AA28" s="110"/>
      <c r="AB28" s="110"/>
      <c r="AC28" s="110"/>
      <c r="AD28" s="110"/>
      <c r="AE28" s="85"/>
      <c r="AF28" s="85"/>
      <c r="AG28" s="110"/>
      <c r="AH28" s="110"/>
      <c r="AI28" s="110"/>
      <c r="AJ28" s="85"/>
      <c r="AK28" s="86"/>
      <c r="AL28" s="85"/>
      <c r="AM28" s="86"/>
      <c r="AN28" s="85"/>
      <c r="AO28" s="86"/>
      <c r="AP28" s="110"/>
      <c r="AQ28" s="85"/>
      <c r="AR28" s="85"/>
      <c r="AS28" s="110"/>
      <c r="AT28" s="110"/>
      <c r="AU28" s="85"/>
      <c r="AV28" s="85"/>
      <c r="AW28" s="85"/>
      <c r="AX28" s="85"/>
      <c r="AY28" s="85"/>
      <c r="AZ28" s="85"/>
      <c r="BA28" s="85"/>
      <c r="BB28" s="86"/>
    </row>
    <row r="29" spans="1:57" s="36" customFormat="1" ht="14.25" customHeight="1" x14ac:dyDescent="0.2">
      <c r="A29" s="20"/>
      <c r="B29" s="21" t="s">
        <v>4</v>
      </c>
      <c r="C29" s="22"/>
      <c r="D29" s="23"/>
      <c r="E29" s="24"/>
      <c r="F29" s="24"/>
      <c r="G29" s="24"/>
      <c r="H29" s="23"/>
      <c r="I29" s="24"/>
      <c r="J29" s="24"/>
      <c r="K29" s="24"/>
      <c r="L29" s="24"/>
      <c r="M29" s="24"/>
      <c r="N29" s="24"/>
      <c r="O29" s="24"/>
      <c r="P29" s="24"/>
      <c r="Q29" s="23"/>
      <c r="R29" s="24"/>
      <c r="S29" s="24"/>
      <c r="T29" s="24"/>
      <c r="U29" s="25"/>
      <c r="V29" s="195"/>
      <c r="W29" s="25"/>
      <c r="X29" s="24"/>
      <c r="Y29" s="26"/>
      <c r="Z29" s="26"/>
      <c r="AA29" s="27"/>
      <c r="AB29" s="27"/>
      <c r="AC29" s="27"/>
      <c r="AD29" s="27"/>
      <c r="AE29" s="25"/>
      <c r="AF29" s="24"/>
      <c r="AG29" s="23"/>
      <c r="AH29" s="23"/>
      <c r="AI29" s="23"/>
      <c r="AJ29" s="23"/>
      <c r="AK29" s="23"/>
      <c r="AL29" s="23"/>
      <c r="AM29" s="23"/>
      <c r="AN29" s="24"/>
      <c r="AO29" s="24"/>
      <c r="AP29" s="23"/>
      <c r="AQ29" s="25"/>
      <c r="AR29" s="24"/>
      <c r="AS29" s="23"/>
      <c r="AT29" s="23"/>
      <c r="AU29" s="23"/>
      <c r="AV29" s="24"/>
      <c r="AW29" s="23"/>
      <c r="AX29" s="24"/>
      <c r="AY29" s="24"/>
      <c r="AZ29" s="24"/>
      <c r="BA29" s="24"/>
      <c r="BB29" s="106"/>
      <c r="BE29" s="1"/>
    </row>
    <row r="30" spans="1:57" s="36" customFormat="1" ht="14.25" customHeight="1" x14ac:dyDescent="0.2">
      <c r="A30" s="111"/>
      <c r="B30" s="112"/>
      <c r="C30" s="113"/>
      <c r="D30" s="114"/>
      <c r="E30" s="115"/>
      <c r="F30" s="115"/>
      <c r="G30" s="115"/>
      <c r="H30" s="116"/>
      <c r="I30" s="115"/>
      <c r="J30" s="118"/>
      <c r="K30" s="118"/>
      <c r="L30" s="118"/>
      <c r="M30" s="118"/>
      <c r="N30" s="118"/>
      <c r="O30" s="118"/>
      <c r="P30" s="118"/>
      <c r="Q30" s="116"/>
      <c r="R30" s="115"/>
      <c r="S30" s="118"/>
      <c r="T30" s="118"/>
      <c r="U30" s="116"/>
      <c r="V30" s="201"/>
      <c r="W30" s="116"/>
      <c r="X30" s="115"/>
      <c r="Y30" s="119"/>
      <c r="Z30" s="119"/>
      <c r="AA30" s="119"/>
      <c r="AB30" s="119"/>
      <c r="AC30" s="119"/>
      <c r="AD30" s="119"/>
      <c r="AE30" s="105"/>
      <c r="AF30" s="105"/>
      <c r="AG30" s="119"/>
      <c r="AH30" s="119"/>
      <c r="AI30" s="119"/>
      <c r="AJ30" s="105"/>
      <c r="AK30" s="117"/>
      <c r="AL30" s="105"/>
      <c r="AM30" s="117"/>
      <c r="AN30" s="105"/>
      <c r="AO30" s="117"/>
      <c r="AP30" s="119"/>
      <c r="AQ30" s="105"/>
      <c r="AR30" s="105"/>
      <c r="AS30" s="119"/>
      <c r="AT30" s="119"/>
      <c r="AU30" s="105"/>
      <c r="AV30" s="105"/>
      <c r="AW30" s="105"/>
      <c r="AX30" s="105"/>
      <c r="AY30" s="105"/>
      <c r="AZ30" s="105"/>
      <c r="BA30" s="105"/>
      <c r="BB30" s="117"/>
      <c r="BE30" s="1"/>
    </row>
    <row r="31" spans="1:57" s="36" customFormat="1" x14ac:dyDescent="0.2">
      <c r="A31" s="68">
        <v>2957</v>
      </c>
      <c r="B31" s="37" t="s">
        <v>116</v>
      </c>
      <c r="C31" s="37">
        <v>20</v>
      </c>
      <c r="D31" s="38">
        <f t="shared" ref="D31:D35" si="47">ROUND(E31*C31,1)</f>
        <v>1294.4000000000001</v>
      </c>
      <c r="E31" s="31">
        <f>E27</f>
        <v>64.72</v>
      </c>
      <c r="F31" s="73">
        <f t="shared" ref="F31:F32" si="48">ROUNDDOWN((H31/1.039),1)</f>
        <v>688.1</v>
      </c>
      <c r="G31" s="31">
        <f t="shared" ref="G31:G35" si="49">F31/C31</f>
        <v>34.405000000000001</v>
      </c>
      <c r="H31" s="73">
        <v>715</v>
      </c>
      <c r="I31" s="70">
        <f t="shared" ref="I31:I32" si="50">H31/C31</f>
        <v>35.75</v>
      </c>
      <c r="J31" s="76">
        <f t="shared" ref="J31:P35" si="51">ROUND($C31*$I31*J$6,1)</f>
        <v>786.5</v>
      </c>
      <c r="K31" s="76">
        <f t="shared" si="51"/>
        <v>979.6</v>
      </c>
      <c r="L31" s="76">
        <f t="shared" si="51"/>
        <v>1051.0999999999999</v>
      </c>
      <c r="M31" s="76">
        <f t="shared" si="51"/>
        <v>1158.3</v>
      </c>
      <c r="N31" s="76">
        <f t="shared" si="51"/>
        <v>1430</v>
      </c>
      <c r="O31" s="76">
        <f t="shared" si="51"/>
        <v>1537.3</v>
      </c>
      <c r="P31" s="76">
        <f t="shared" si="51"/>
        <v>2145</v>
      </c>
      <c r="Q31" s="73">
        <v>743.7</v>
      </c>
      <c r="R31" s="70">
        <f t="shared" ref="R31" si="52">Q31/C31</f>
        <v>37.185000000000002</v>
      </c>
      <c r="S31" s="76">
        <f t="shared" ref="S31:T35" si="53">ROUND($C31*$R31*S$6,1)</f>
        <v>966.8</v>
      </c>
      <c r="T31" s="76">
        <f t="shared" si="53"/>
        <v>1115.5999999999999</v>
      </c>
      <c r="U31" s="73">
        <v>672.6</v>
      </c>
      <c r="V31" s="198">
        <f>U31/C31</f>
        <v>33.630000000000003</v>
      </c>
      <c r="W31" s="73">
        <v>709.8</v>
      </c>
      <c r="X31" s="31">
        <f>W31/C31</f>
        <v>35.489999999999995</v>
      </c>
      <c r="Y31" s="79">
        <f t="shared" ref="Y31:AD35" si="54">ROUND($C31*$X31*Y$6,1)</f>
        <v>780.8</v>
      </c>
      <c r="Z31" s="79">
        <f t="shared" si="54"/>
        <v>972.4</v>
      </c>
      <c r="AA31" s="79">
        <f t="shared" si="54"/>
        <v>1149.9000000000001</v>
      </c>
      <c r="AB31" s="79">
        <f t="shared" si="54"/>
        <v>1043.4000000000001</v>
      </c>
      <c r="AC31" s="79">
        <f t="shared" si="54"/>
        <v>1540.3</v>
      </c>
      <c r="AD31" s="79">
        <f t="shared" si="54"/>
        <v>2129.4</v>
      </c>
      <c r="AE31" s="73">
        <v>737.6</v>
      </c>
      <c r="AF31" s="70">
        <f>AE31/C31</f>
        <v>36.880000000000003</v>
      </c>
      <c r="AG31" s="79">
        <f t="shared" ref="AG31:AI35" si="55">ROUND($AE31*AG$6,1)</f>
        <v>1217</v>
      </c>
      <c r="AH31" s="79">
        <f t="shared" si="55"/>
        <v>1549</v>
      </c>
      <c r="AI31" s="79">
        <f t="shared" si="55"/>
        <v>2212.8000000000002</v>
      </c>
      <c r="AJ31" s="73">
        <v>710.7</v>
      </c>
      <c r="AK31" s="70">
        <f t="shared" ref="AK31:AK35" si="56">AJ31/C31</f>
        <v>35.535000000000004</v>
      </c>
      <c r="AL31" s="73">
        <v>967.2</v>
      </c>
      <c r="AM31" s="70">
        <f>AL31/C31</f>
        <v>48.36</v>
      </c>
      <c r="AN31" s="33">
        <v>775.4</v>
      </c>
      <c r="AO31" s="70">
        <f>AO11</f>
        <v>38.74666666666667</v>
      </c>
      <c r="AP31" s="79">
        <f t="shared" ref="AP31:AP35" si="57">ROUND($AN31*AP$6,1)</f>
        <v>1163.0999999999999</v>
      </c>
      <c r="AQ31" s="73">
        <v>775.7</v>
      </c>
      <c r="AR31" s="70">
        <f t="shared" ref="AR31:AR35" si="58">AQ31/$C31</f>
        <v>38.785000000000004</v>
      </c>
      <c r="AS31" s="79">
        <f t="shared" ref="AS31:AT35" si="59">ROUND($AQ31*AS$6,1)</f>
        <v>1008.4</v>
      </c>
      <c r="AT31" s="79">
        <f>ROUND($AQ31*AT$6,1)</f>
        <v>1124.8</v>
      </c>
      <c r="AU31" s="73">
        <v>750.8</v>
      </c>
      <c r="AV31" s="70">
        <f t="shared" ref="AV31:AV35" si="60">AU31/$C31</f>
        <v>37.54</v>
      </c>
      <c r="AW31" s="73">
        <v>763.6</v>
      </c>
      <c r="AX31" s="70">
        <f>AX26</f>
        <v>38.179047619047623</v>
      </c>
      <c r="AY31" s="73">
        <f t="shared" ref="AY31" si="61">ROUNDDOWN(C31*AZ31,1)</f>
        <v>0</v>
      </c>
      <c r="AZ31" s="70">
        <f>AZ26</f>
        <v>0</v>
      </c>
      <c r="BA31" s="90">
        <v>734.5</v>
      </c>
      <c r="BB31" s="73">
        <f>BB26</f>
        <v>36.723809523809521</v>
      </c>
      <c r="BE31" s="1"/>
    </row>
    <row r="32" spans="1:57" s="36" customFormat="1" x14ac:dyDescent="0.2">
      <c r="A32" s="68">
        <v>2968</v>
      </c>
      <c r="B32" s="37" t="s">
        <v>48</v>
      </c>
      <c r="C32" s="37">
        <v>26</v>
      </c>
      <c r="D32" s="38">
        <f t="shared" si="47"/>
        <v>1682.7</v>
      </c>
      <c r="E32" s="31">
        <f>E31</f>
        <v>64.72</v>
      </c>
      <c r="F32" s="73">
        <f t="shared" si="48"/>
        <v>894.7</v>
      </c>
      <c r="G32" s="31">
        <f t="shared" si="49"/>
        <v>34.411538461538463</v>
      </c>
      <c r="H32" s="73">
        <v>929.6</v>
      </c>
      <c r="I32" s="70">
        <f t="shared" si="50"/>
        <v>35.753846153846155</v>
      </c>
      <c r="J32" s="76">
        <f t="shared" si="51"/>
        <v>1022.6</v>
      </c>
      <c r="K32" s="76">
        <f t="shared" si="51"/>
        <v>1273.5999999999999</v>
      </c>
      <c r="L32" s="76">
        <f t="shared" si="51"/>
        <v>1366.5</v>
      </c>
      <c r="M32" s="76">
        <f t="shared" si="51"/>
        <v>1506</v>
      </c>
      <c r="N32" s="76">
        <f t="shared" si="51"/>
        <v>1859.2</v>
      </c>
      <c r="O32" s="76">
        <f t="shared" si="51"/>
        <v>1998.6</v>
      </c>
      <c r="P32" s="76">
        <f t="shared" si="51"/>
        <v>2788.8</v>
      </c>
      <c r="Q32" s="73">
        <v>966.8</v>
      </c>
      <c r="R32" s="70">
        <f t="shared" ref="R32:R35" si="62">Q32/C32</f>
        <v>37.184615384615384</v>
      </c>
      <c r="S32" s="76">
        <f t="shared" si="53"/>
        <v>1256.8</v>
      </c>
      <c r="T32" s="76">
        <f t="shared" si="53"/>
        <v>1450.2</v>
      </c>
      <c r="U32" s="73">
        <v>874.8</v>
      </c>
      <c r="V32" s="198">
        <f>U32/C32</f>
        <v>33.646153846153844</v>
      </c>
      <c r="W32" s="73">
        <v>923</v>
      </c>
      <c r="X32" s="31">
        <f>W32/C32</f>
        <v>35.5</v>
      </c>
      <c r="Y32" s="79">
        <f t="shared" si="54"/>
        <v>1015.3</v>
      </c>
      <c r="Z32" s="79">
        <f t="shared" si="54"/>
        <v>1264.5</v>
      </c>
      <c r="AA32" s="79">
        <f t="shared" si="54"/>
        <v>1495.3</v>
      </c>
      <c r="AB32" s="79">
        <f t="shared" si="54"/>
        <v>1356.8</v>
      </c>
      <c r="AC32" s="79">
        <f t="shared" si="54"/>
        <v>2002.9</v>
      </c>
      <c r="AD32" s="79">
        <f t="shared" si="54"/>
        <v>2769</v>
      </c>
      <c r="AE32" s="73">
        <v>958.3</v>
      </c>
      <c r="AF32" s="70">
        <f t="shared" ref="AF32:AF35" si="63">AE32/C32</f>
        <v>36.857692307692304</v>
      </c>
      <c r="AG32" s="79">
        <f t="shared" si="55"/>
        <v>1581.2</v>
      </c>
      <c r="AH32" s="79">
        <f t="shared" si="55"/>
        <v>2012.4</v>
      </c>
      <c r="AI32" s="79">
        <f t="shared" si="55"/>
        <v>2874.9</v>
      </c>
      <c r="AJ32" s="73">
        <v>923.9</v>
      </c>
      <c r="AK32" s="70">
        <f t="shared" si="56"/>
        <v>35.534615384615385</v>
      </c>
      <c r="AL32" s="73">
        <v>1257.2</v>
      </c>
      <c r="AM32" s="70">
        <f t="shared" ref="AM32:AM35" si="64">AL32/C32</f>
        <v>48.353846153846156</v>
      </c>
      <c r="AN32" s="33">
        <v>1008</v>
      </c>
      <c r="AO32" s="70">
        <f>AO31</f>
        <v>38.74666666666667</v>
      </c>
      <c r="AP32" s="79">
        <f t="shared" si="57"/>
        <v>1512</v>
      </c>
      <c r="AQ32" s="73">
        <v>1008.7</v>
      </c>
      <c r="AR32" s="70">
        <f t="shared" si="58"/>
        <v>38.79615384615385</v>
      </c>
      <c r="AS32" s="79">
        <f t="shared" si="59"/>
        <v>1311.3</v>
      </c>
      <c r="AT32" s="79">
        <f t="shared" si="59"/>
        <v>1462.6</v>
      </c>
      <c r="AU32" s="73">
        <v>975.7</v>
      </c>
      <c r="AV32" s="70">
        <f t="shared" si="60"/>
        <v>37.526923076923076</v>
      </c>
      <c r="AW32" s="73">
        <v>992.7</v>
      </c>
      <c r="AX32" s="70">
        <f>AX31</f>
        <v>38.179047619047623</v>
      </c>
      <c r="AY32" s="73">
        <f t="shared" ref="AY32:AY35" si="65">ROUNDDOWN(C32*AZ32,1)</f>
        <v>0</v>
      </c>
      <c r="AZ32" s="70">
        <f>AZ31</f>
        <v>0</v>
      </c>
      <c r="BA32" s="90">
        <v>954.8</v>
      </c>
      <c r="BB32" s="73">
        <f>BB31</f>
        <v>36.723809523809521</v>
      </c>
      <c r="BE32" s="1"/>
    </row>
    <row r="33" spans="1:57" s="36" customFormat="1" x14ac:dyDescent="0.2">
      <c r="A33" s="68">
        <v>2970</v>
      </c>
      <c r="B33" s="37" t="s">
        <v>47</v>
      </c>
      <c r="C33" s="37">
        <v>15</v>
      </c>
      <c r="D33" s="38">
        <f t="shared" si="47"/>
        <v>970.8</v>
      </c>
      <c r="E33" s="31">
        <f t="shared" ref="E33:E35" si="66">E32</f>
        <v>64.72</v>
      </c>
      <c r="F33" s="73">
        <f>ROUNDDOWN((H33/1.039),1)</f>
        <v>528.4</v>
      </c>
      <c r="G33" s="31">
        <f>G32</f>
        <v>34.411538461538463</v>
      </c>
      <c r="H33" s="73">
        <v>549.1</v>
      </c>
      <c r="I33" s="70">
        <f>H33/C33</f>
        <v>36.606666666666669</v>
      </c>
      <c r="J33" s="76">
        <f t="shared" si="51"/>
        <v>604</v>
      </c>
      <c r="K33" s="76">
        <f t="shared" si="51"/>
        <v>752.3</v>
      </c>
      <c r="L33" s="76">
        <f t="shared" si="51"/>
        <v>807.2</v>
      </c>
      <c r="M33" s="76">
        <f t="shared" si="51"/>
        <v>889.5</v>
      </c>
      <c r="N33" s="76">
        <f t="shared" si="51"/>
        <v>1098.2</v>
      </c>
      <c r="O33" s="76">
        <f t="shared" si="51"/>
        <v>1180.5999999999999</v>
      </c>
      <c r="P33" s="76">
        <f t="shared" si="51"/>
        <v>1647.3</v>
      </c>
      <c r="Q33" s="73">
        <v>557.6</v>
      </c>
      <c r="R33" s="70">
        <f t="shared" si="62"/>
        <v>37.173333333333332</v>
      </c>
      <c r="S33" s="76">
        <f t="shared" si="53"/>
        <v>724.9</v>
      </c>
      <c r="T33" s="76">
        <f t="shared" si="53"/>
        <v>836.4</v>
      </c>
      <c r="U33" s="73">
        <v>532.29999999999995</v>
      </c>
      <c r="V33" s="198">
        <f>V32</f>
        <v>33.646153846153844</v>
      </c>
      <c r="W33" s="73">
        <v>532.29999999999995</v>
      </c>
      <c r="X33" s="31">
        <f>X32</f>
        <v>35.5</v>
      </c>
      <c r="Y33" s="79">
        <f t="shared" si="54"/>
        <v>585.79999999999995</v>
      </c>
      <c r="Z33" s="79">
        <f t="shared" si="54"/>
        <v>729.5</v>
      </c>
      <c r="AA33" s="79">
        <f t="shared" si="54"/>
        <v>862.7</v>
      </c>
      <c r="AB33" s="79">
        <f t="shared" si="54"/>
        <v>782.8</v>
      </c>
      <c r="AC33" s="79">
        <f t="shared" si="54"/>
        <v>1155.5</v>
      </c>
      <c r="AD33" s="79">
        <f t="shared" si="54"/>
        <v>1597.5</v>
      </c>
      <c r="AE33" s="73">
        <v>552.9</v>
      </c>
      <c r="AF33" s="70">
        <f>AF32</f>
        <v>36.857692307692304</v>
      </c>
      <c r="AG33" s="79">
        <f t="shared" si="55"/>
        <v>912.3</v>
      </c>
      <c r="AH33" s="79">
        <f t="shared" si="55"/>
        <v>1161.0999999999999</v>
      </c>
      <c r="AI33" s="79">
        <f t="shared" si="55"/>
        <v>1658.7</v>
      </c>
      <c r="AJ33" s="73">
        <v>624.9</v>
      </c>
      <c r="AK33" s="70">
        <f t="shared" si="56"/>
        <v>41.66</v>
      </c>
      <c r="AL33" s="73">
        <v>822.1</v>
      </c>
      <c r="AM33" s="70">
        <f t="shared" si="64"/>
        <v>54.806666666666665</v>
      </c>
      <c r="AN33" s="33">
        <v>581.4</v>
      </c>
      <c r="AO33" s="70">
        <f>AO32</f>
        <v>38.74666666666667</v>
      </c>
      <c r="AP33" s="79">
        <f t="shared" si="57"/>
        <v>872.1</v>
      </c>
      <c r="AQ33" s="73">
        <v>581.6</v>
      </c>
      <c r="AR33" s="70">
        <f t="shared" si="58"/>
        <v>38.773333333333333</v>
      </c>
      <c r="AS33" s="79">
        <f t="shared" si="59"/>
        <v>756.1</v>
      </c>
      <c r="AT33" s="79">
        <f t="shared" si="59"/>
        <v>843.3</v>
      </c>
      <c r="AU33" s="73">
        <v>563.20000000000005</v>
      </c>
      <c r="AV33" s="70">
        <f t="shared" si="60"/>
        <v>37.546666666666667</v>
      </c>
      <c r="AW33" s="73">
        <v>572.70000000000005</v>
      </c>
      <c r="AX33" s="70">
        <f>AX32</f>
        <v>38.179047619047623</v>
      </c>
      <c r="AY33" s="73">
        <f t="shared" si="65"/>
        <v>0</v>
      </c>
      <c r="AZ33" s="70">
        <f>AZ32</f>
        <v>0</v>
      </c>
      <c r="BA33" s="90">
        <v>550.79999999999995</v>
      </c>
      <c r="BB33" s="73">
        <f>BB32</f>
        <v>36.723809523809521</v>
      </c>
      <c r="BE33" s="1"/>
    </row>
    <row r="34" spans="1:57" s="36" customFormat="1" x14ac:dyDescent="0.2">
      <c r="A34" s="68">
        <v>2974</v>
      </c>
      <c r="B34" s="37" t="s">
        <v>88</v>
      </c>
      <c r="C34" s="37">
        <v>40</v>
      </c>
      <c r="D34" s="38">
        <f t="shared" si="47"/>
        <v>2588.8000000000002</v>
      </c>
      <c r="E34" s="31">
        <f t="shared" si="66"/>
        <v>64.72</v>
      </c>
      <c r="F34" s="73">
        <f t="shared" ref="F34:F35" si="67">ROUNDDOWN((H34/1.039),1)</f>
        <v>1375.6</v>
      </c>
      <c r="G34" s="31">
        <f t="shared" si="49"/>
        <v>34.39</v>
      </c>
      <c r="H34" s="73">
        <v>1429.3</v>
      </c>
      <c r="I34" s="70">
        <f>H34/C34</f>
        <v>35.732500000000002</v>
      </c>
      <c r="J34" s="76">
        <f t="shared" si="51"/>
        <v>1572.2</v>
      </c>
      <c r="K34" s="76">
        <f t="shared" si="51"/>
        <v>1958.1</v>
      </c>
      <c r="L34" s="76">
        <f t="shared" si="51"/>
        <v>2101.1</v>
      </c>
      <c r="M34" s="76">
        <f t="shared" si="51"/>
        <v>2315.5</v>
      </c>
      <c r="N34" s="76">
        <f t="shared" si="51"/>
        <v>2858.6</v>
      </c>
      <c r="O34" s="76">
        <f t="shared" si="51"/>
        <v>3073</v>
      </c>
      <c r="P34" s="76">
        <f t="shared" si="51"/>
        <v>4287.8999999999996</v>
      </c>
      <c r="Q34" s="73">
        <v>1486.9</v>
      </c>
      <c r="R34" s="70">
        <f t="shared" si="62"/>
        <v>37.172499999999999</v>
      </c>
      <c r="S34" s="76">
        <f t="shared" si="53"/>
        <v>1933</v>
      </c>
      <c r="T34" s="76">
        <f t="shared" si="53"/>
        <v>2230.4</v>
      </c>
      <c r="U34" s="73">
        <v>1345.7</v>
      </c>
      <c r="V34" s="198">
        <f>U34/C34</f>
        <v>33.642499999999998</v>
      </c>
      <c r="W34" s="73">
        <v>1419.7</v>
      </c>
      <c r="X34" s="31">
        <f>W34/C34</f>
        <v>35.4925</v>
      </c>
      <c r="Y34" s="79">
        <f t="shared" si="54"/>
        <v>1561.7</v>
      </c>
      <c r="Z34" s="79">
        <f t="shared" si="54"/>
        <v>1945</v>
      </c>
      <c r="AA34" s="79">
        <f t="shared" si="54"/>
        <v>2299.9</v>
      </c>
      <c r="AB34" s="79">
        <f t="shared" si="54"/>
        <v>2087</v>
      </c>
      <c r="AC34" s="79">
        <f t="shared" si="54"/>
        <v>3080.7</v>
      </c>
      <c r="AD34" s="79">
        <f t="shared" si="54"/>
        <v>4259.1000000000004</v>
      </c>
      <c r="AE34" s="73">
        <v>1474.2</v>
      </c>
      <c r="AF34" s="70">
        <f t="shared" si="63"/>
        <v>36.855000000000004</v>
      </c>
      <c r="AG34" s="79">
        <f t="shared" si="55"/>
        <v>2432.4</v>
      </c>
      <c r="AH34" s="79">
        <f t="shared" si="55"/>
        <v>3095.8</v>
      </c>
      <c r="AI34" s="79">
        <f t="shared" si="55"/>
        <v>4422.6000000000004</v>
      </c>
      <c r="AJ34" s="73">
        <v>1421.2</v>
      </c>
      <c r="AK34" s="70">
        <f t="shared" si="56"/>
        <v>35.53</v>
      </c>
      <c r="AL34" s="73">
        <v>1933.6</v>
      </c>
      <c r="AM34" s="70">
        <f t="shared" si="64"/>
        <v>48.339999999999996</v>
      </c>
      <c r="AN34" s="33">
        <v>1550.3</v>
      </c>
      <c r="AO34" s="70">
        <f>AO33</f>
        <v>38.74666666666667</v>
      </c>
      <c r="AP34" s="79">
        <f t="shared" si="57"/>
        <v>2325.5</v>
      </c>
      <c r="AQ34" s="73">
        <v>1551.1</v>
      </c>
      <c r="AR34" s="70">
        <f t="shared" si="58"/>
        <v>38.777499999999996</v>
      </c>
      <c r="AS34" s="79">
        <f t="shared" si="59"/>
        <v>2016.4</v>
      </c>
      <c r="AT34" s="79">
        <f t="shared" si="59"/>
        <v>2249.1</v>
      </c>
      <c r="AU34" s="73">
        <v>1194.4000000000001</v>
      </c>
      <c r="AV34" s="70">
        <f t="shared" si="60"/>
        <v>29.860000000000003</v>
      </c>
      <c r="AW34" s="73">
        <v>1527.2</v>
      </c>
      <c r="AX34" s="70">
        <f>AX33</f>
        <v>38.179047619047623</v>
      </c>
      <c r="AY34" s="73">
        <f t="shared" si="65"/>
        <v>0</v>
      </c>
      <c r="AZ34" s="70">
        <f>AZ33</f>
        <v>0</v>
      </c>
      <c r="BA34" s="90">
        <v>1468.9</v>
      </c>
      <c r="BB34" s="73">
        <f>BB33</f>
        <v>36.723809523809521</v>
      </c>
      <c r="BE34" s="1"/>
    </row>
    <row r="35" spans="1:57" s="36" customFormat="1" x14ac:dyDescent="0.2">
      <c r="A35" s="68">
        <v>2975</v>
      </c>
      <c r="B35" s="37" t="s">
        <v>89</v>
      </c>
      <c r="C35" s="37">
        <v>60</v>
      </c>
      <c r="D35" s="38">
        <f t="shared" si="47"/>
        <v>3883.2</v>
      </c>
      <c r="E35" s="31">
        <f t="shared" si="66"/>
        <v>64.72</v>
      </c>
      <c r="F35" s="73">
        <f t="shared" si="67"/>
        <v>2064.1</v>
      </c>
      <c r="G35" s="31">
        <f t="shared" si="49"/>
        <v>34.401666666666664</v>
      </c>
      <c r="H35" s="73">
        <v>2144.6</v>
      </c>
      <c r="I35" s="70">
        <f>H35/C35</f>
        <v>35.743333333333332</v>
      </c>
      <c r="J35" s="76">
        <f t="shared" si="51"/>
        <v>2359.1</v>
      </c>
      <c r="K35" s="76">
        <f t="shared" si="51"/>
        <v>2938.1</v>
      </c>
      <c r="L35" s="76">
        <f t="shared" si="51"/>
        <v>3152.6</v>
      </c>
      <c r="M35" s="76">
        <f t="shared" si="51"/>
        <v>3474.3</v>
      </c>
      <c r="N35" s="76">
        <f t="shared" si="51"/>
        <v>4289.2</v>
      </c>
      <c r="O35" s="76">
        <f t="shared" si="51"/>
        <v>4610.8999999999996</v>
      </c>
      <c r="P35" s="76">
        <f t="shared" si="51"/>
        <v>6433.8</v>
      </c>
      <c r="Q35" s="73">
        <v>2231.1</v>
      </c>
      <c r="R35" s="70">
        <f t="shared" si="62"/>
        <v>37.184999999999995</v>
      </c>
      <c r="S35" s="76">
        <f t="shared" si="53"/>
        <v>2900.4</v>
      </c>
      <c r="T35" s="76">
        <f t="shared" si="53"/>
        <v>3346.7</v>
      </c>
      <c r="U35" s="73">
        <v>2018</v>
      </c>
      <c r="V35" s="198">
        <f>U35/C35</f>
        <v>33.633333333333333</v>
      </c>
      <c r="W35" s="73">
        <v>2129.1</v>
      </c>
      <c r="X35" s="31">
        <f>W35/C35</f>
        <v>35.484999999999999</v>
      </c>
      <c r="Y35" s="79">
        <f t="shared" si="54"/>
        <v>2342</v>
      </c>
      <c r="Z35" s="79">
        <f t="shared" si="54"/>
        <v>2916.9</v>
      </c>
      <c r="AA35" s="79">
        <f t="shared" si="54"/>
        <v>3449.1</v>
      </c>
      <c r="AB35" s="79">
        <f t="shared" si="54"/>
        <v>3129.8</v>
      </c>
      <c r="AC35" s="79">
        <f t="shared" si="54"/>
        <v>4620.1000000000004</v>
      </c>
      <c r="AD35" s="79">
        <f t="shared" si="54"/>
        <v>6387.3</v>
      </c>
      <c r="AE35" s="73">
        <v>2211.5</v>
      </c>
      <c r="AF35" s="70">
        <f t="shared" si="63"/>
        <v>36.858333333333334</v>
      </c>
      <c r="AG35" s="79">
        <f t="shared" si="55"/>
        <v>3649</v>
      </c>
      <c r="AH35" s="79">
        <f t="shared" si="55"/>
        <v>4644.2</v>
      </c>
      <c r="AI35" s="79">
        <f t="shared" si="55"/>
        <v>6634.5</v>
      </c>
      <c r="AJ35" s="73">
        <v>2132.1</v>
      </c>
      <c r="AK35" s="70">
        <f t="shared" si="56"/>
        <v>35.534999999999997</v>
      </c>
      <c r="AL35" s="73">
        <v>2900.4</v>
      </c>
      <c r="AM35" s="70">
        <f t="shared" si="64"/>
        <v>48.34</v>
      </c>
      <c r="AN35" s="33">
        <v>2325.6</v>
      </c>
      <c r="AO35" s="70">
        <f>AO34</f>
        <v>38.74666666666667</v>
      </c>
      <c r="AP35" s="79">
        <f t="shared" si="57"/>
        <v>3488.4</v>
      </c>
      <c r="AQ35" s="73">
        <v>2327.6</v>
      </c>
      <c r="AR35" s="70">
        <f t="shared" si="58"/>
        <v>38.793333333333329</v>
      </c>
      <c r="AS35" s="79">
        <f t="shared" si="59"/>
        <v>3025.9</v>
      </c>
      <c r="AT35" s="79">
        <f t="shared" si="59"/>
        <v>3375</v>
      </c>
      <c r="AU35" s="73">
        <v>2252.3000000000002</v>
      </c>
      <c r="AV35" s="70">
        <f t="shared" si="60"/>
        <v>37.538333333333334</v>
      </c>
      <c r="AW35" s="73">
        <v>2290.6999999999998</v>
      </c>
      <c r="AX35" s="70">
        <f>AX34</f>
        <v>38.179047619047623</v>
      </c>
      <c r="AY35" s="73">
        <f t="shared" si="65"/>
        <v>0</v>
      </c>
      <c r="AZ35" s="70">
        <f>AZ34</f>
        <v>0</v>
      </c>
      <c r="BA35" s="90">
        <v>2203.4</v>
      </c>
      <c r="BB35" s="73">
        <f>BB34</f>
        <v>36.723809523809521</v>
      </c>
      <c r="BE35" s="1"/>
    </row>
    <row r="36" spans="1:57" x14ac:dyDescent="0.2">
      <c r="A36" s="39"/>
      <c r="B36" s="40"/>
      <c r="C36" s="40"/>
      <c r="D36" s="41"/>
      <c r="E36" s="80"/>
      <c r="F36" s="80"/>
      <c r="G36" s="80"/>
      <c r="H36" s="81"/>
      <c r="I36" s="80"/>
      <c r="J36" s="87"/>
      <c r="K36" s="87"/>
      <c r="L36" s="87"/>
      <c r="M36" s="87"/>
      <c r="N36" s="87"/>
      <c r="O36" s="87"/>
      <c r="P36" s="87"/>
      <c r="Q36" s="81"/>
      <c r="R36" s="80"/>
      <c r="S36" s="87"/>
      <c r="T36" s="87"/>
      <c r="U36" s="82"/>
      <c r="V36" s="202"/>
      <c r="W36" s="82"/>
      <c r="X36" s="83"/>
      <c r="Y36" s="88"/>
      <c r="Z36" s="88"/>
      <c r="AA36" s="88"/>
      <c r="AB36" s="88"/>
      <c r="AC36" s="88"/>
      <c r="AD36" s="88"/>
      <c r="AE36" s="81"/>
      <c r="AF36" s="81"/>
      <c r="AG36" s="89"/>
      <c r="AH36" s="89"/>
      <c r="AI36" s="89"/>
      <c r="AJ36" s="84"/>
      <c r="AK36" s="83"/>
      <c r="AL36" s="84"/>
      <c r="AM36" s="83"/>
      <c r="AN36" s="85"/>
      <c r="AO36" s="86"/>
      <c r="AP36" s="89"/>
      <c r="AQ36" s="81"/>
      <c r="AR36" s="81"/>
      <c r="AS36" s="89"/>
      <c r="AT36" s="89"/>
      <c r="AU36" s="81"/>
      <c r="AV36" s="81"/>
      <c r="AW36" s="81"/>
      <c r="AX36" s="81"/>
      <c r="AY36" s="81"/>
      <c r="AZ36" s="81"/>
      <c r="BA36" s="85"/>
      <c r="BB36" s="86"/>
    </row>
    <row r="37" spans="1:57" x14ac:dyDescent="0.2">
      <c r="A37" s="191" t="s">
        <v>108</v>
      </c>
      <c r="B37" s="206"/>
      <c r="C37" s="206"/>
      <c r="D37" s="206"/>
      <c r="E37" s="186"/>
      <c r="F37" s="186"/>
      <c r="G37" s="186"/>
      <c r="H37" s="187"/>
      <c r="I37" s="186"/>
      <c r="J37" s="188"/>
      <c r="K37" s="188"/>
      <c r="L37" s="188"/>
      <c r="M37" s="188"/>
      <c r="N37" s="188"/>
      <c r="O37" s="188"/>
      <c r="P37" s="188"/>
      <c r="Q37" s="187"/>
      <c r="R37" s="186"/>
      <c r="S37" s="188"/>
      <c r="T37" s="188"/>
      <c r="U37" s="207"/>
      <c r="V37" s="208"/>
      <c r="W37" s="207"/>
      <c r="X37" s="208"/>
      <c r="Y37" s="206"/>
      <c r="Z37" s="206"/>
      <c r="AA37" s="206"/>
      <c r="AB37" s="206"/>
      <c r="AC37" s="206"/>
      <c r="AD37" s="206"/>
      <c r="AE37" s="187"/>
      <c r="AF37" s="187"/>
      <c r="AG37" s="187"/>
      <c r="AH37" s="187"/>
      <c r="AI37" s="187"/>
      <c r="AJ37" s="206"/>
      <c r="AK37" s="208"/>
      <c r="AL37" s="206"/>
      <c r="AM37" s="208"/>
      <c r="AN37" s="189"/>
      <c r="AO37" s="188"/>
      <c r="AP37" s="187"/>
      <c r="AQ37" s="187"/>
      <c r="AR37" s="187"/>
      <c r="AS37" s="187"/>
      <c r="AT37" s="187"/>
      <c r="AU37" s="187"/>
      <c r="AV37" s="187"/>
      <c r="AW37" s="187"/>
      <c r="AX37" s="187"/>
      <c r="AY37" s="187"/>
      <c r="AZ37" s="187"/>
      <c r="BA37" s="189"/>
      <c r="BB37" s="190"/>
    </row>
    <row r="38" spans="1:57" x14ac:dyDescent="0.2">
      <c r="A38" s="155" t="s">
        <v>25</v>
      </c>
      <c r="B38" s="42"/>
      <c r="C38" s="43"/>
      <c r="D38" s="44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4"/>
      <c r="V38" s="45"/>
      <c r="W38" s="44"/>
      <c r="X38" s="45"/>
      <c r="Y38" s="42"/>
      <c r="Z38" s="42"/>
      <c r="AA38" s="42"/>
      <c r="AB38" s="42"/>
      <c r="AC38" s="42"/>
      <c r="AD38" s="42"/>
      <c r="AE38" s="44"/>
      <c r="AF38" s="45"/>
      <c r="AG38" s="45"/>
      <c r="AH38" s="45"/>
      <c r="AI38" s="45"/>
      <c r="AJ38" s="44"/>
      <c r="AK38" s="45"/>
      <c r="AL38" s="44"/>
      <c r="AM38" s="45"/>
      <c r="AN38" s="44"/>
      <c r="AO38" s="45"/>
      <c r="AP38" s="45"/>
      <c r="AQ38" s="44"/>
      <c r="AR38" s="45"/>
      <c r="AS38" s="45"/>
      <c r="AT38" s="45"/>
      <c r="AU38" s="44"/>
      <c r="AV38" s="45"/>
      <c r="AW38" s="44"/>
      <c r="AX38" s="45"/>
      <c r="AY38" s="44"/>
      <c r="AZ38" s="45"/>
      <c r="BA38" s="45"/>
      <c r="BB38" s="46"/>
    </row>
    <row r="39" spans="1:57" x14ac:dyDescent="0.2">
      <c r="A39" s="156" t="s">
        <v>76</v>
      </c>
      <c r="B39" s="157"/>
      <c r="C39" s="157"/>
      <c r="D39" s="157"/>
      <c r="E39" s="157"/>
      <c r="F39" s="158"/>
      <c r="G39" s="158"/>
      <c r="H39" s="158"/>
      <c r="I39" s="158"/>
      <c r="J39" s="159"/>
      <c r="K39" s="159"/>
      <c r="L39" s="159"/>
      <c r="M39" s="159"/>
      <c r="N39" s="159"/>
      <c r="O39" s="159"/>
      <c r="P39" s="159"/>
      <c r="Q39" s="158"/>
      <c r="R39" s="158"/>
      <c r="S39" s="159"/>
      <c r="T39" s="159"/>
      <c r="U39" s="158"/>
      <c r="V39" s="158"/>
      <c r="W39" s="158"/>
      <c r="X39" s="158"/>
      <c r="Y39" s="160"/>
      <c r="Z39" s="160"/>
      <c r="AA39" s="160"/>
      <c r="AB39" s="160"/>
      <c r="AC39" s="160"/>
      <c r="AD39" s="160"/>
      <c r="AE39" s="158"/>
      <c r="AF39" s="158"/>
      <c r="AG39" s="48"/>
      <c r="AH39" s="48"/>
      <c r="AI39" s="48"/>
      <c r="AJ39" s="158"/>
      <c r="AK39" s="158"/>
      <c r="AL39" s="158"/>
      <c r="AM39" s="158"/>
      <c r="AN39" s="120"/>
      <c r="AO39" s="158"/>
      <c r="AP39" s="48"/>
      <c r="AQ39" s="120"/>
      <c r="AR39" s="158"/>
      <c r="AS39" s="48"/>
      <c r="AT39" s="48"/>
      <c r="AU39" s="120"/>
      <c r="AV39" s="158"/>
      <c r="AW39" s="209"/>
      <c r="AX39" s="158"/>
      <c r="AY39" s="120"/>
      <c r="AZ39" s="139"/>
      <c r="BA39" s="158"/>
      <c r="BB39" s="121"/>
    </row>
    <row r="40" spans="1:57" x14ac:dyDescent="0.2">
      <c r="A40" s="122" t="s">
        <v>114</v>
      </c>
      <c r="B40" s="157"/>
      <c r="C40" s="157"/>
      <c r="D40" s="157"/>
      <c r="E40" s="157"/>
      <c r="F40" s="158"/>
      <c r="G40" s="158"/>
      <c r="H40" s="158"/>
      <c r="I40" s="158"/>
      <c r="J40" s="159"/>
      <c r="K40" s="159"/>
      <c r="L40" s="159"/>
      <c r="M40" s="159"/>
      <c r="N40" s="159"/>
      <c r="O40" s="159"/>
      <c r="P40" s="159"/>
      <c r="Q40" s="158"/>
      <c r="R40" s="158"/>
      <c r="S40" s="159"/>
      <c r="T40" s="159"/>
      <c r="U40" s="158"/>
      <c r="V40" s="158"/>
      <c r="W40" s="158"/>
      <c r="X40" s="158"/>
      <c r="Y40" s="160"/>
      <c r="Z40" s="160"/>
      <c r="AA40" s="160"/>
      <c r="AB40" s="160"/>
      <c r="AC40" s="160"/>
      <c r="AD40" s="160"/>
      <c r="AE40" s="158"/>
      <c r="AF40" s="158"/>
      <c r="AG40" s="48"/>
      <c r="AH40" s="48"/>
      <c r="AI40" s="48"/>
      <c r="AJ40" s="158"/>
      <c r="AK40" s="158"/>
      <c r="AL40" s="158"/>
      <c r="AM40" s="158"/>
      <c r="AN40" s="120"/>
      <c r="AO40" s="158"/>
      <c r="AP40" s="48"/>
      <c r="AQ40" s="120"/>
      <c r="AR40" s="158"/>
      <c r="AS40" s="48"/>
      <c r="AT40" s="48"/>
      <c r="AU40" s="120"/>
      <c r="AV40" s="158"/>
      <c r="AW40" s="209"/>
      <c r="AX40" s="158"/>
      <c r="AY40" s="120"/>
      <c r="AZ40" s="139"/>
      <c r="BA40" s="158"/>
      <c r="BB40" s="121"/>
    </row>
    <row r="41" spans="1:57" x14ac:dyDescent="0.2">
      <c r="A41" s="161" t="s">
        <v>94</v>
      </c>
      <c r="B41" s="158"/>
      <c r="C41" s="160"/>
      <c r="D41" s="47"/>
      <c r="E41" s="48"/>
      <c r="F41" s="48"/>
      <c r="G41" s="48"/>
      <c r="H41" s="48"/>
      <c r="I41" s="48"/>
      <c r="J41" s="159"/>
      <c r="K41" s="159"/>
      <c r="L41" s="159"/>
      <c r="M41" s="159"/>
      <c r="N41" s="159"/>
      <c r="O41" s="159"/>
      <c r="P41" s="159"/>
      <c r="Q41" s="48"/>
      <c r="R41" s="48"/>
      <c r="S41" s="159"/>
      <c r="T41" s="159"/>
      <c r="U41" s="47"/>
      <c r="V41" s="48"/>
      <c r="W41" s="47"/>
      <c r="X41" s="48"/>
      <c r="Y41" s="160"/>
      <c r="Z41" s="160"/>
      <c r="AA41" s="160"/>
      <c r="AB41" s="160"/>
      <c r="AC41" s="160"/>
      <c r="AD41" s="160"/>
      <c r="AE41" s="47"/>
      <c r="AF41" s="48"/>
      <c r="AG41" s="48"/>
      <c r="AH41" s="48"/>
      <c r="AI41" s="48"/>
      <c r="AJ41" s="47"/>
      <c r="AK41" s="48"/>
      <c r="AL41" s="47"/>
      <c r="AM41" s="48"/>
      <c r="AN41" s="47"/>
      <c r="AO41" s="48"/>
      <c r="AP41" s="48"/>
      <c r="AQ41" s="47"/>
      <c r="AR41" s="48"/>
      <c r="AS41" s="48"/>
      <c r="AT41" s="48"/>
      <c r="AU41" s="47"/>
      <c r="AV41" s="48"/>
      <c r="AW41" s="47"/>
      <c r="AX41" s="48"/>
      <c r="AY41" s="47"/>
      <c r="AZ41" s="48"/>
      <c r="BA41" s="48"/>
      <c r="BB41" s="49"/>
    </row>
    <row r="42" spans="1:57" x14ac:dyDescent="0.2">
      <c r="A42" s="162" t="s">
        <v>95</v>
      </c>
      <c r="B42" s="158"/>
      <c r="C42" s="160"/>
      <c r="D42" s="47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7"/>
      <c r="V42" s="48"/>
      <c r="W42" s="47"/>
      <c r="X42" s="48"/>
      <c r="Y42" s="160"/>
      <c r="Z42" s="160"/>
      <c r="AA42" s="160"/>
      <c r="AB42" s="160"/>
      <c r="AC42" s="160"/>
      <c r="AD42" s="160"/>
      <c r="AE42" s="47"/>
      <c r="AF42" s="48"/>
      <c r="AG42" s="48"/>
      <c r="AH42" s="48"/>
      <c r="AI42" s="48"/>
      <c r="AJ42" s="47"/>
      <c r="AK42" s="48"/>
      <c r="AL42" s="47"/>
      <c r="AM42" s="48"/>
      <c r="AN42" s="47"/>
      <c r="AO42" s="48"/>
      <c r="AP42" s="48"/>
      <c r="AQ42" s="47"/>
      <c r="AR42" s="48"/>
      <c r="AS42" s="48"/>
      <c r="AT42" s="48"/>
      <c r="AU42" s="47"/>
      <c r="AV42" s="48"/>
      <c r="AW42" s="47"/>
      <c r="AX42" s="48"/>
      <c r="AY42" s="47"/>
      <c r="AZ42" s="48"/>
      <c r="BA42" s="48"/>
      <c r="BB42" s="49"/>
    </row>
    <row r="43" spans="1:57" x14ac:dyDescent="0.2">
      <c r="A43" s="156" t="s">
        <v>119</v>
      </c>
      <c r="B43" s="158"/>
      <c r="C43" s="160"/>
      <c r="D43" s="47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7"/>
      <c r="V43" s="48"/>
      <c r="W43" s="47"/>
      <c r="X43" s="48"/>
      <c r="Y43" s="160"/>
      <c r="Z43" s="160"/>
      <c r="AA43" s="160"/>
      <c r="AB43" s="160"/>
      <c r="AC43" s="160"/>
      <c r="AD43" s="160"/>
      <c r="AE43" s="47"/>
      <c r="AF43" s="48"/>
      <c r="AG43" s="48"/>
      <c r="AH43" s="48"/>
      <c r="AI43" s="48"/>
      <c r="AJ43" s="47"/>
      <c r="AK43" s="48"/>
      <c r="AL43" s="47"/>
      <c r="AM43" s="48"/>
      <c r="AN43" s="47"/>
      <c r="AO43" s="48"/>
      <c r="AP43" s="48"/>
      <c r="AQ43" s="47"/>
      <c r="AR43" s="48"/>
      <c r="AS43" s="48"/>
      <c r="AT43" s="48"/>
      <c r="AU43" s="47"/>
      <c r="AV43" s="48"/>
      <c r="AW43" s="47"/>
      <c r="AX43" s="48"/>
      <c r="AY43" s="47"/>
      <c r="AZ43" s="48"/>
      <c r="BA43" s="48"/>
      <c r="BB43" s="49"/>
    </row>
    <row r="44" spans="1:57" x14ac:dyDescent="0.2">
      <c r="A44" s="163" t="s">
        <v>109</v>
      </c>
      <c r="B44" s="158"/>
      <c r="C44" s="160"/>
      <c r="D44" s="47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7"/>
      <c r="V44" s="48"/>
      <c r="W44" s="47"/>
      <c r="X44" s="48"/>
      <c r="Y44" s="160"/>
      <c r="Z44" s="160"/>
      <c r="AA44" s="160"/>
      <c r="AB44" s="160"/>
      <c r="AC44" s="160"/>
      <c r="AD44" s="160"/>
      <c r="AE44" s="47"/>
      <c r="AF44" s="48"/>
      <c r="AG44" s="48"/>
      <c r="AH44" s="48"/>
      <c r="AI44" s="48"/>
      <c r="AJ44" s="47"/>
      <c r="AK44" s="48"/>
      <c r="AL44" s="47"/>
      <c r="AM44" s="48"/>
      <c r="AN44" s="47"/>
      <c r="AO44" s="48"/>
      <c r="AP44" s="48"/>
      <c r="AQ44" s="47"/>
      <c r="AR44" s="48"/>
      <c r="AS44" s="48"/>
      <c r="AT44" s="48"/>
      <c r="AU44" s="47"/>
      <c r="AV44" s="48"/>
      <c r="AW44" s="47"/>
      <c r="AX44" s="48"/>
      <c r="AY44" s="47"/>
      <c r="AZ44" s="48"/>
      <c r="BA44" s="48"/>
      <c r="BB44" s="49"/>
    </row>
    <row r="45" spans="1:57" x14ac:dyDescent="0.2">
      <c r="A45" s="164" t="s">
        <v>110</v>
      </c>
      <c r="B45" s="158"/>
      <c r="C45" s="160"/>
      <c r="D45" s="47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7"/>
      <c r="V45" s="48"/>
      <c r="W45" s="47"/>
      <c r="X45" s="48"/>
      <c r="Y45" s="160"/>
      <c r="Z45" s="160"/>
      <c r="AA45" s="160"/>
      <c r="AB45" s="160"/>
      <c r="AC45" s="160"/>
      <c r="AD45" s="160"/>
      <c r="AE45" s="47"/>
      <c r="AF45" s="48"/>
      <c r="AG45" s="48"/>
      <c r="AH45" s="48"/>
      <c r="AI45" s="48"/>
      <c r="AJ45" s="47"/>
      <c r="AK45" s="48"/>
      <c r="AL45" s="47"/>
      <c r="AM45" s="48"/>
      <c r="AN45" s="47"/>
      <c r="AO45" s="48"/>
      <c r="AP45" s="48"/>
      <c r="AQ45" s="47"/>
      <c r="AR45" s="48"/>
      <c r="AS45" s="48"/>
      <c r="AT45" s="48"/>
      <c r="AU45" s="47"/>
      <c r="AV45" s="48"/>
      <c r="AW45" s="47"/>
      <c r="AX45" s="48"/>
      <c r="AY45" s="47"/>
      <c r="AZ45" s="48"/>
      <c r="BA45" s="48"/>
      <c r="BB45" s="49"/>
    </row>
    <row r="46" spans="1:57" x14ac:dyDescent="0.2">
      <c r="A46" s="163" t="s">
        <v>111</v>
      </c>
      <c r="B46" s="158"/>
      <c r="C46" s="160"/>
      <c r="D46" s="47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7"/>
      <c r="V46" s="48"/>
      <c r="W46" s="47"/>
      <c r="X46" s="48"/>
      <c r="Y46" s="160"/>
      <c r="Z46" s="160"/>
      <c r="AA46" s="160"/>
      <c r="AB46" s="160"/>
      <c r="AC46" s="160"/>
      <c r="AD46" s="160"/>
      <c r="AE46" s="47"/>
      <c r="AF46" s="48"/>
      <c r="AG46" s="48"/>
      <c r="AH46" s="48"/>
      <c r="AI46" s="48"/>
      <c r="AJ46" s="47"/>
      <c r="AK46" s="48"/>
      <c r="AL46" s="47"/>
      <c r="AM46" s="48"/>
      <c r="AN46" s="47"/>
      <c r="AO46" s="48"/>
      <c r="AP46" s="48"/>
      <c r="AQ46" s="47"/>
      <c r="AR46" s="48"/>
      <c r="AS46" s="48"/>
      <c r="AT46" s="48"/>
      <c r="AU46" s="47"/>
      <c r="AV46" s="48"/>
      <c r="AW46" s="47"/>
      <c r="AX46" s="48"/>
      <c r="AY46" s="47"/>
      <c r="AZ46" s="48"/>
      <c r="BA46" s="48"/>
      <c r="BB46" s="49"/>
    </row>
    <row r="47" spans="1:57" x14ac:dyDescent="0.2">
      <c r="A47" s="165" t="s">
        <v>120</v>
      </c>
      <c r="B47" s="158"/>
      <c r="C47" s="160"/>
      <c r="D47" s="47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7"/>
      <c r="V47" s="48"/>
      <c r="W47" s="47"/>
      <c r="X47" s="48"/>
      <c r="Y47" s="160"/>
      <c r="Z47" s="160"/>
      <c r="AA47" s="160"/>
      <c r="AB47" s="160"/>
      <c r="AC47" s="160"/>
      <c r="AD47" s="160"/>
      <c r="AE47" s="47"/>
      <c r="AF47" s="48"/>
      <c r="AG47" s="48"/>
      <c r="AH47" s="48"/>
      <c r="AI47" s="48"/>
      <c r="AJ47" s="47"/>
      <c r="AK47" s="48"/>
      <c r="AL47" s="47"/>
      <c r="AM47" s="48"/>
      <c r="AN47" s="47"/>
      <c r="AO47" s="48"/>
      <c r="AP47" s="48"/>
      <c r="AQ47" s="47"/>
      <c r="AR47" s="48"/>
      <c r="AS47" s="48"/>
      <c r="AT47" s="48"/>
      <c r="AU47" s="47"/>
      <c r="AV47" s="48"/>
      <c r="AW47" s="47"/>
      <c r="AX47" s="48"/>
      <c r="AY47" s="47"/>
      <c r="AZ47" s="48"/>
      <c r="BA47" s="48"/>
      <c r="BB47" s="49"/>
    </row>
    <row r="48" spans="1:57" x14ac:dyDescent="0.2">
      <c r="A48" s="156" t="s">
        <v>96</v>
      </c>
      <c r="B48" s="158"/>
      <c r="C48" s="160"/>
      <c r="D48" s="47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7"/>
      <c r="V48" s="48"/>
      <c r="W48" s="47"/>
      <c r="X48" s="48"/>
      <c r="Y48" s="160"/>
      <c r="Z48" s="160"/>
      <c r="AA48" s="160"/>
      <c r="AB48" s="160"/>
      <c r="AC48" s="160"/>
      <c r="AD48" s="160"/>
      <c r="AE48" s="47"/>
      <c r="AF48" s="48"/>
      <c r="AG48" s="48"/>
      <c r="AH48" s="48"/>
      <c r="AI48" s="48"/>
      <c r="AJ48" s="47"/>
      <c r="AK48" s="48"/>
      <c r="AL48" s="47"/>
      <c r="AM48" s="48"/>
      <c r="AN48" s="47"/>
      <c r="AO48" s="48"/>
      <c r="AP48" s="48"/>
      <c r="AQ48" s="47"/>
      <c r="AR48" s="48"/>
      <c r="AS48" s="48"/>
      <c r="AT48" s="48"/>
      <c r="AU48" s="47"/>
      <c r="AV48" s="48"/>
      <c r="AW48" s="47"/>
      <c r="AX48" s="48"/>
      <c r="AY48" s="47"/>
      <c r="AZ48" s="48"/>
      <c r="BA48" s="48"/>
      <c r="BB48" s="49"/>
    </row>
    <row r="49" spans="1:54" x14ac:dyDescent="0.2">
      <c r="A49" s="162" t="s">
        <v>97</v>
      </c>
      <c r="B49" s="158"/>
      <c r="C49" s="160"/>
      <c r="D49" s="47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7"/>
      <c r="V49" s="48"/>
      <c r="W49" s="47"/>
      <c r="X49" s="48"/>
      <c r="Y49" s="160"/>
      <c r="Z49" s="160"/>
      <c r="AA49" s="160"/>
      <c r="AB49" s="160"/>
      <c r="AC49" s="160"/>
      <c r="AD49" s="160"/>
      <c r="AE49" s="47"/>
      <c r="AF49" s="48"/>
      <c r="AG49" s="48"/>
      <c r="AH49" s="48"/>
      <c r="AI49" s="48"/>
      <c r="AJ49" s="47"/>
      <c r="AK49" s="48"/>
      <c r="AL49" s="47"/>
      <c r="AM49" s="48"/>
      <c r="AN49" s="47"/>
      <c r="AO49" s="48"/>
      <c r="AP49" s="48"/>
      <c r="AQ49" s="47"/>
      <c r="AR49" s="48"/>
      <c r="AS49" s="48"/>
      <c r="AT49" s="48"/>
      <c r="AU49" s="47"/>
      <c r="AV49" s="48"/>
      <c r="AW49" s="47"/>
      <c r="AX49" s="48"/>
      <c r="AY49" s="47"/>
      <c r="AZ49" s="48"/>
      <c r="BA49" s="48"/>
      <c r="BB49" s="49"/>
    </row>
    <row r="50" spans="1:54" x14ac:dyDescent="0.2">
      <c r="A50" s="162" t="s">
        <v>98</v>
      </c>
      <c r="B50" s="158"/>
      <c r="C50" s="160"/>
      <c r="D50" s="47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7"/>
      <c r="V50" s="48"/>
      <c r="W50" s="47"/>
      <c r="X50" s="48"/>
      <c r="Y50" s="160"/>
      <c r="Z50" s="160"/>
      <c r="AA50" s="160"/>
      <c r="AB50" s="160"/>
      <c r="AC50" s="160"/>
      <c r="AD50" s="160"/>
      <c r="AE50" s="47"/>
      <c r="AF50" s="48"/>
      <c r="AG50" s="48"/>
      <c r="AH50" s="48"/>
      <c r="AI50" s="48"/>
      <c r="AJ50" s="47"/>
      <c r="AK50" s="48"/>
      <c r="AL50" s="47"/>
      <c r="AM50" s="48"/>
      <c r="AN50" s="47"/>
      <c r="AO50" s="48"/>
      <c r="AP50" s="48"/>
      <c r="AQ50" s="47"/>
      <c r="AR50" s="48"/>
      <c r="AS50" s="48"/>
      <c r="AT50" s="48"/>
      <c r="AU50" s="47"/>
      <c r="AV50" s="48"/>
      <c r="AW50" s="47"/>
      <c r="AX50" s="48"/>
      <c r="AY50" s="47"/>
      <c r="AZ50" s="48"/>
      <c r="BA50" s="48"/>
      <c r="BB50" s="49"/>
    </row>
    <row r="51" spans="1:54" x14ac:dyDescent="0.2">
      <c r="A51" s="166" t="s">
        <v>99</v>
      </c>
      <c r="B51" s="158"/>
      <c r="C51" s="160"/>
      <c r="D51" s="47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7"/>
      <c r="V51" s="48"/>
      <c r="W51" s="47"/>
      <c r="X51" s="48"/>
      <c r="Y51" s="160"/>
      <c r="Z51" s="160"/>
      <c r="AA51" s="160"/>
      <c r="AB51" s="160"/>
      <c r="AC51" s="160"/>
      <c r="AD51" s="160"/>
      <c r="AE51" s="47"/>
      <c r="AF51" s="48"/>
      <c r="AG51" s="48"/>
      <c r="AH51" s="48"/>
      <c r="AI51" s="48"/>
      <c r="AJ51" s="47"/>
      <c r="AK51" s="48"/>
      <c r="AL51" s="47"/>
      <c r="AM51" s="48"/>
      <c r="AN51" s="47"/>
      <c r="AO51" s="48"/>
      <c r="AP51" s="48"/>
      <c r="AQ51" s="47"/>
      <c r="AR51" s="48"/>
      <c r="AS51" s="48"/>
      <c r="AT51" s="48"/>
      <c r="AU51" s="47"/>
      <c r="AV51" s="48"/>
      <c r="AW51" s="47"/>
      <c r="AX51" s="48"/>
      <c r="AY51" s="47"/>
      <c r="AZ51" s="48"/>
      <c r="BA51" s="48"/>
      <c r="BB51" s="49"/>
    </row>
    <row r="52" spans="1:54" x14ac:dyDescent="0.2">
      <c r="A52" s="162" t="s">
        <v>100</v>
      </c>
      <c r="B52" s="158"/>
      <c r="C52" s="160"/>
      <c r="D52" s="47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7"/>
      <c r="V52" s="48"/>
      <c r="W52" s="47"/>
      <c r="X52" s="48"/>
      <c r="Y52" s="160"/>
      <c r="Z52" s="160"/>
      <c r="AA52" s="160"/>
      <c r="AB52" s="160"/>
      <c r="AC52" s="160"/>
      <c r="AD52" s="160"/>
      <c r="AE52" s="47"/>
      <c r="AF52" s="48"/>
      <c r="AG52" s="48"/>
      <c r="AH52" s="48"/>
      <c r="AI52" s="48"/>
      <c r="AJ52" s="47"/>
      <c r="AK52" s="48"/>
      <c r="AL52" s="47"/>
      <c r="AM52" s="48"/>
      <c r="AN52" s="47"/>
      <c r="AO52" s="48"/>
      <c r="AP52" s="48"/>
      <c r="AQ52" s="47"/>
      <c r="AR52" s="48"/>
      <c r="AS52" s="48"/>
      <c r="AT52" s="48"/>
      <c r="AU52" s="47"/>
      <c r="AV52" s="48"/>
      <c r="AW52" s="47"/>
      <c r="AX52" s="48"/>
      <c r="AY52" s="47"/>
      <c r="AZ52" s="48"/>
      <c r="BA52" s="48"/>
      <c r="BB52" s="49"/>
    </row>
    <row r="53" spans="1:54" x14ac:dyDescent="0.2">
      <c r="A53" s="234" t="s">
        <v>112</v>
      </c>
      <c r="B53" s="158"/>
      <c r="C53" s="160"/>
      <c r="D53" s="47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7"/>
      <c r="V53" s="48"/>
      <c r="W53" s="47"/>
      <c r="X53" s="48"/>
      <c r="Y53" s="160"/>
      <c r="Z53" s="160"/>
      <c r="AA53" s="160"/>
      <c r="AB53" s="160"/>
      <c r="AC53" s="160"/>
      <c r="AD53" s="160"/>
      <c r="AE53" s="47"/>
      <c r="AF53" s="48"/>
      <c r="AG53" s="48"/>
      <c r="AH53" s="48"/>
      <c r="AI53" s="48"/>
      <c r="AJ53" s="47"/>
      <c r="AK53" s="48"/>
      <c r="AL53" s="47"/>
      <c r="AM53" s="48"/>
      <c r="AN53" s="47"/>
      <c r="AO53" s="48"/>
      <c r="AP53" s="48"/>
      <c r="AQ53" s="47"/>
      <c r="AR53" s="48"/>
      <c r="AS53" s="48"/>
      <c r="AT53" s="48"/>
      <c r="AU53" s="47"/>
      <c r="AV53" s="48"/>
      <c r="AW53" s="47"/>
      <c r="AX53" s="48"/>
      <c r="AY53" s="47"/>
      <c r="AZ53" s="48"/>
      <c r="BA53" s="48"/>
      <c r="BB53" s="49"/>
    </row>
    <row r="54" spans="1:54" x14ac:dyDescent="0.2">
      <c r="A54" s="167" t="s">
        <v>78</v>
      </c>
      <c r="B54" s="168"/>
      <c r="C54" s="168"/>
      <c r="D54" s="50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0"/>
      <c r="V54" s="51"/>
      <c r="W54" s="50"/>
      <c r="X54" s="51"/>
      <c r="Y54" s="168"/>
      <c r="Z54" s="168"/>
      <c r="AA54" s="168"/>
      <c r="AB54" s="168"/>
      <c r="AC54" s="168"/>
      <c r="AD54" s="168"/>
      <c r="AE54" s="50"/>
      <c r="AF54" s="51"/>
      <c r="AG54" s="51"/>
      <c r="AH54" s="51"/>
      <c r="AI54" s="51"/>
      <c r="AJ54" s="50"/>
      <c r="AK54" s="51"/>
      <c r="AL54" s="50"/>
      <c r="AM54" s="51"/>
      <c r="AN54" s="50"/>
      <c r="AO54" s="51"/>
      <c r="AP54" s="51"/>
      <c r="AQ54" s="50"/>
      <c r="AR54" s="51"/>
      <c r="AS54" s="51"/>
      <c r="AT54" s="51"/>
      <c r="AU54" s="50"/>
      <c r="AV54" s="51"/>
      <c r="AW54" s="50"/>
      <c r="AX54" s="51"/>
      <c r="AY54" s="50"/>
      <c r="AZ54" s="51"/>
      <c r="BA54" s="51"/>
      <c r="BB54" s="52"/>
    </row>
    <row r="55" spans="1:54" x14ac:dyDescent="0.2">
      <c r="A55" s="162" t="s">
        <v>87</v>
      </c>
      <c r="B55" s="160"/>
      <c r="C55" s="160"/>
      <c r="D55" s="47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7"/>
      <c r="V55" s="48"/>
      <c r="W55" s="47"/>
      <c r="X55" s="48"/>
      <c r="Y55" s="160"/>
      <c r="Z55" s="160"/>
      <c r="AA55" s="160"/>
      <c r="AB55" s="160"/>
      <c r="AC55" s="160"/>
      <c r="AD55" s="160"/>
      <c r="AE55" s="47"/>
      <c r="AF55" s="48"/>
      <c r="AG55" s="48"/>
      <c r="AH55" s="48"/>
      <c r="AI55" s="48"/>
      <c r="AJ55" s="47"/>
      <c r="AK55" s="48"/>
      <c r="AL55" s="47"/>
      <c r="AM55" s="48"/>
      <c r="AN55" s="47"/>
      <c r="AO55" s="48"/>
      <c r="AP55" s="48"/>
      <c r="AQ55" s="47"/>
      <c r="AR55" s="48"/>
      <c r="AS55" s="48"/>
      <c r="AT55" s="48"/>
      <c r="AU55" s="47"/>
      <c r="AV55" s="48"/>
      <c r="AW55" s="47"/>
      <c r="AX55" s="48"/>
      <c r="AY55" s="47"/>
      <c r="AZ55" s="48"/>
      <c r="BA55" s="48"/>
      <c r="BB55" s="49"/>
    </row>
    <row r="56" spans="1:54" x14ac:dyDescent="0.2">
      <c r="A56" s="169" t="s">
        <v>84</v>
      </c>
      <c r="B56" s="168"/>
      <c r="C56" s="168"/>
      <c r="D56" s="50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0"/>
      <c r="V56" s="51"/>
      <c r="W56" s="50"/>
      <c r="X56" s="51"/>
      <c r="Y56" s="168"/>
      <c r="Z56" s="168"/>
      <c r="AA56" s="168"/>
      <c r="AB56" s="168"/>
      <c r="AC56" s="168"/>
      <c r="AD56" s="168"/>
      <c r="AE56" s="50"/>
      <c r="AF56" s="51"/>
      <c r="AG56" s="51"/>
      <c r="AH56" s="51"/>
      <c r="AI56" s="51"/>
      <c r="AJ56" s="50"/>
      <c r="AK56" s="51"/>
      <c r="AL56" s="50"/>
      <c r="AM56" s="51"/>
      <c r="AN56" s="50"/>
      <c r="AO56" s="51"/>
      <c r="AP56" s="51"/>
      <c r="AQ56" s="50"/>
      <c r="AR56" s="51"/>
      <c r="AS56" s="51"/>
      <c r="AT56" s="51"/>
      <c r="AU56" s="50"/>
      <c r="AV56" s="51"/>
      <c r="AW56" s="50"/>
      <c r="AX56" s="51"/>
      <c r="AY56" s="50"/>
      <c r="AZ56" s="51"/>
      <c r="BA56" s="51"/>
      <c r="BB56" s="52"/>
    </row>
    <row r="57" spans="1:54" s="172" customFormat="1" x14ac:dyDescent="0.2">
      <c r="A57" s="170" t="s">
        <v>86</v>
      </c>
      <c r="B57" s="171"/>
      <c r="C57" s="171"/>
      <c r="D57" s="140"/>
      <c r="E57" s="141"/>
      <c r="F57" s="140"/>
      <c r="G57" s="141"/>
      <c r="H57" s="140"/>
      <c r="I57" s="141"/>
      <c r="J57" s="141"/>
      <c r="K57" s="141"/>
      <c r="L57" s="141"/>
      <c r="M57" s="141"/>
      <c r="N57" s="141"/>
      <c r="O57" s="141"/>
      <c r="P57" s="141"/>
      <c r="Q57" s="140"/>
      <c r="R57" s="141"/>
      <c r="S57" s="141"/>
      <c r="T57" s="141"/>
      <c r="U57" s="140"/>
      <c r="V57" s="141"/>
      <c r="W57" s="140"/>
      <c r="X57" s="141"/>
      <c r="Y57" s="171"/>
      <c r="Z57" s="171"/>
      <c r="AA57" s="171"/>
      <c r="AB57" s="171"/>
      <c r="AC57" s="171"/>
      <c r="AD57" s="171"/>
      <c r="AE57" s="140"/>
      <c r="AF57" s="141"/>
      <c r="AG57" s="141"/>
      <c r="AH57" s="141"/>
      <c r="AI57" s="141"/>
      <c r="AJ57" s="140"/>
      <c r="AK57" s="141"/>
      <c r="AL57" s="140"/>
      <c r="AM57" s="141"/>
      <c r="AN57" s="140"/>
      <c r="AO57" s="141"/>
      <c r="AP57" s="141"/>
      <c r="AQ57" s="140"/>
      <c r="AR57" s="141"/>
      <c r="AS57" s="141"/>
      <c r="AT57" s="141"/>
      <c r="AU57" s="140"/>
      <c r="AV57" s="141"/>
      <c r="AW57" s="140"/>
      <c r="AX57" s="141"/>
      <c r="AY57" s="140"/>
      <c r="AZ57" s="141"/>
      <c r="BA57" s="141"/>
      <c r="BB57" s="142"/>
    </row>
    <row r="58" spans="1:54" s="172" customFormat="1" x14ac:dyDescent="0.2">
      <c r="A58" s="173" t="s">
        <v>85</v>
      </c>
      <c r="B58" s="171"/>
      <c r="C58" s="171"/>
      <c r="D58" s="140"/>
      <c r="E58" s="141"/>
      <c r="F58" s="140"/>
      <c r="G58" s="141"/>
      <c r="H58" s="140"/>
      <c r="I58" s="141"/>
      <c r="J58" s="141"/>
      <c r="K58" s="141"/>
      <c r="L58" s="141"/>
      <c r="M58" s="141"/>
      <c r="N58" s="141"/>
      <c r="O58" s="141"/>
      <c r="P58" s="141"/>
      <c r="Q58" s="140"/>
      <c r="R58" s="141"/>
      <c r="S58" s="141"/>
      <c r="T58" s="141"/>
      <c r="U58" s="140"/>
      <c r="V58" s="141"/>
      <c r="W58" s="140"/>
      <c r="X58" s="141"/>
      <c r="Y58" s="171"/>
      <c r="Z58" s="171"/>
      <c r="AA58" s="171"/>
      <c r="AB58" s="171"/>
      <c r="AC58" s="171"/>
      <c r="AD58" s="171"/>
      <c r="AE58" s="140"/>
      <c r="AF58" s="141"/>
      <c r="AG58" s="141"/>
      <c r="AH58" s="141"/>
      <c r="AI58" s="141"/>
      <c r="AJ58" s="140"/>
      <c r="AK58" s="141"/>
      <c r="AL58" s="140"/>
      <c r="AM58" s="141"/>
      <c r="AN58" s="140"/>
      <c r="AO58" s="141"/>
      <c r="AP58" s="141"/>
      <c r="AQ58" s="140"/>
      <c r="AR58" s="141"/>
      <c r="AS58" s="141"/>
      <c r="AT58" s="141"/>
      <c r="AU58" s="140"/>
      <c r="AV58" s="141"/>
      <c r="AW58" s="140"/>
      <c r="AX58" s="141"/>
      <c r="AY58" s="140"/>
      <c r="AZ58" s="141"/>
      <c r="BA58" s="141"/>
      <c r="BB58" s="142"/>
    </row>
    <row r="59" spans="1:54" s="172" customFormat="1" x14ac:dyDescent="0.2">
      <c r="A59" s="174" t="s">
        <v>115</v>
      </c>
      <c r="B59" s="171"/>
      <c r="C59" s="171"/>
      <c r="D59" s="140"/>
      <c r="E59" s="141"/>
      <c r="F59" s="140"/>
      <c r="G59" s="141"/>
      <c r="H59" s="140"/>
      <c r="I59" s="141"/>
      <c r="J59" s="141"/>
      <c r="K59" s="141"/>
      <c r="L59" s="141"/>
      <c r="M59" s="141"/>
      <c r="N59" s="141"/>
      <c r="O59" s="141"/>
      <c r="P59" s="141"/>
      <c r="Q59" s="140"/>
      <c r="R59" s="141"/>
      <c r="S59" s="141"/>
      <c r="T59" s="141"/>
      <c r="U59" s="140"/>
      <c r="V59" s="141"/>
      <c r="W59" s="140"/>
      <c r="X59" s="141"/>
      <c r="Y59" s="171"/>
      <c r="Z59" s="171"/>
      <c r="AA59" s="171"/>
      <c r="AB59" s="171"/>
      <c r="AC59" s="171"/>
      <c r="AD59" s="171"/>
      <c r="AE59" s="140"/>
      <c r="AF59" s="141"/>
      <c r="AG59" s="141"/>
      <c r="AH59" s="141"/>
      <c r="AI59" s="141"/>
      <c r="AJ59" s="140"/>
      <c r="AK59" s="141"/>
      <c r="AL59" s="140"/>
      <c r="AM59" s="141"/>
      <c r="AN59" s="140"/>
      <c r="AO59" s="141"/>
      <c r="AP59" s="141"/>
      <c r="AQ59" s="140"/>
      <c r="AR59" s="141"/>
      <c r="AS59" s="141"/>
      <c r="AT59" s="141"/>
      <c r="AU59" s="140"/>
      <c r="AV59" s="141"/>
      <c r="AW59" s="140"/>
      <c r="AX59" s="141"/>
      <c r="AY59" s="140"/>
      <c r="AZ59" s="141"/>
      <c r="BA59" s="141"/>
      <c r="BB59" s="142"/>
    </row>
    <row r="60" spans="1:54" s="180" customFormat="1" x14ac:dyDescent="0.2">
      <c r="A60" s="175" t="s">
        <v>113</v>
      </c>
      <c r="B60" s="176"/>
      <c r="C60" s="176"/>
      <c r="D60" s="177"/>
      <c r="E60" s="178"/>
      <c r="F60" s="177"/>
      <c r="G60" s="178"/>
      <c r="H60" s="177"/>
      <c r="I60" s="178"/>
      <c r="J60" s="178"/>
      <c r="K60" s="178"/>
      <c r="L60" s="178"/>
      <c r="M60" s="178"/>
      <c r="N60" s="178"/>
      <c r="O60" s="178"/>
      <c r="P60" s="178"/>
      <c r="Q60" s="177"/>
      <c r="R60" s="178"/>
      <c r="S60" s="178"/>
      <c r="T60" s="178"/>
      <c r="U60" s="177"/>
      <c r="V60" s="178"/>
      <c r="W60" s="177"/>
      <c r="X60" s="178"/>
      <c r="Y60" s="176"/>
      <c r="Z60" s="176"/>
      <c r="AA60" s="176"/>
      <c r="AB60" s="176"/>
      <c r="AC60" s="176"/>
      <c r="AD60" s="176"/>
      <c r="AE60" s="177"/>
      <c r="AF60" s="178"/>
      <c r="AG60" s="178"/>
      <c r="AH60" s="178"/>
      <c r="AI60" s="178"/>
      <c r="AJ60" s="177"/>
      <c r="AK60" s="178"/>
      <c r="AL60" s="177"/>
      <c r="AM60" s="178"/>
      <c r="AN60" s="177"/>
      <c r="AO60" s="178"/>
      <c r="AP60" s="178"/>
      <c r="AQ60" s="177"/>
      <c r="AR60" s="178"/>
      <c r="AS60" s="178"/>
      <c r="AT60" s="178"/>
      <c r="AU60" s="177"/>
      <c r="AV60" s="178"/>
      <c r="AW60" s="177"/>
      <c r="AX60" s="178"/>
      <c r="AY60" s="177"/>
      <c r="AZ60" s="178"/>
      <c r="BA60" s="178"/>
      <c r="BB60" s="179"/>
    </row>
    <row r="61" spans="1:54" s="172" customFormat="1" x14ac:dyDescent="0.2">
      <c r="A61" s="181" t="s">
        <v>101</v>
      </c>
      <c r="B61" s="171"/>
      <c r="C61" s="171"/>
      <c r="D61" s="140"/>
      <c r="E61" s="141"/>
      <c r="F61" s="140"/>
      <c r="G61" s="141"/>
      <c r="H61" s="140"/>
      <c r="I61" s="141"/>
      <c r="J61" s="141"/>
      <c r="K61" s="141"/>
      <c r="L61" s="141"/>
      <c r="M61" s="141"/>
      <c r="N61" s="141"/>
      <c r="O61" s="141"/>
      <c r="P61" s="141"/>
      <c r="Q61" s="140"/>
      <c r="R61" s="141"/>
      <c r="S61" s="141"/>
      <c r="T61" s="141"/>
      <c r="U61" s="140"/>
      <c r="V61" s="141"/>
      <c r="W61" s="140"/>
      <c r="X61" s="141"/>
      <c r="Y61" s="171"/>
      <c r="Z61" s="171"/>
      <c r="AA61" s="171"/>
      <c r="AB61" s="171"/>
      <c r="AC61" s="171"/>
      <c r="AD61" s="171"/>
      <c r="AE61" s="140"/>
      <c r="AF61" s="141"/>
      <c r="AG61" s="141"/>
      <c r="AH61" s="141"/>
      <c r="AI61" s="141"/>
      <c r="AJ61" s="140"/>
      <c r="AK61" s="141"/>
      <c r="AL61" s="140"/>
      <c r="AM61" s="141"/>
      <c r="AN61" s="140"/>
      <c r="AO61" s="141"/>
      <c r="AP61" s="141"/>
      <c r="AQ61" s="140"/>
      <c r="AR61" s="141"/>
      <c r="AS61" s="141"/>
      <c r="AT61" s="141"/>
      <c r="AU61" s="140"/>
      <c r="AV61" s="141"/>
      <c r="AW61" s="140"/>
      <c r="AX61" s="141"/>
      <c r="AY61" s="140"/>
      <c r="AZ61" s="141"/>
      <c r="BA61" s="141"/>
      <c r="BB61" s="142"/>
    </row>
    <row r="62" spans="1:54" s="182" customFormat="1" x14ac:dyDescent="0.2">
      <c r="A62" s="167"/>
      <c r="B62" s="168"/>
      <c r="C62" s="168"/>
      <c r="D62" s="50"/>
      <c r="E62" s="51"/>
      <c r="F62" s="50"/>
      <c r="G62" s="51"/>
      <c r="H62" s="50"/>
      <c r="I62" s="51"/>
      <c r="J62" s="51"/>
      <c r="K62" s="51"/>
      <c r="L62" s="51"/>
      <c r="M62" s="51"/>
      <c r="N62" s="51"/>
      <c r="O62" s="51"/>
      <c r="P62" s="51"/>
      <c r="Q62" s="50"/>
      <c r="R62" s="51"/>
      <c r="S62" s="51"/>
      <c r="T62" s="51"/>
      <c r="U62" s="50"/>
      <c r="V62" s="51"/>
      <c r="W62" s="50"/>
      <c r="X62" s="51"/>
      <c r="Y62" s="168"/>
      <c r="Z62" s="168"/>
      <c r="AA62" s="168"/>
      <c r="AB62" s="168"/>
      <c r="AC62" s="168"/>
      <c r="AD62" s="168"/>
      <c r="AE62" s="50"/>
      <c r="AF62" s="51"/>
      <c r="AG62" s="51"/>
      <c r="AH62" s="51"/>
      <c r="AI62" s="51"/>
      <c r="AJ62" s="50"/>
      <c r="AK62" s="51"/>
      <c r="AL62" s="50"/>
      <c r="AM62" s="51"/>
      <c r="AN62" s="50"/>
      <c r="AO62" s="51"/>
      <c r="AP62" s="51"/>
      <c r="AQ62" s="50"/>
      <c r="AR62" s="51"/>
      <c r="AS62" s="51"/>
      <c r="AT62" s="51"/>
      <c r="AU62" s="50"/>
      <c r="AV62" s="51"/>
      <c r="AW62" s="50"/>
      <c r="AX62" s="51"/>
      <c r="AY62" s="50"/>
      <c r="AZ62" s="51"/>
      <c r="BA62" s="51"/>
      <c r="BB62" s="52"/>
    </row>
    <row r="63" spans="1:54" s="182" customFormat="1" x14ac:dyDescent="0.2">
      <c r="A63" s="210" t="s">
        <v>23</v>
      </c>
      <c r="B63" s="211"/>
      <c r="C63" s="212"/>
      <c r="D63" s="213"/>
      <c r="E63" s="214"/>
      <c r="F63" s="213"/>
      <c r="G63" s="214"/>
      <c r="H63" s="213"/>
      <c r="I63" s="214"/>
      <c r="J63" s="214"/>
      <c r="K63" s="214"/>
      <c r="L63" s="214"/>
      <c r="M63" s="214"/>
      <c r="N63" s="214"/>
      <c r="O63" s="214"/>
      <c r="P63" s="214"/>
      <c r="Q63" s="213"/>
      <c r="R63" s="214"/>
      <c r="S63" s="214"/>
      <c r="T63" s="214"/>
      <c r="U63" s="213"/>
      <c r="V63" s="214"/>
      <c r="W63" s="213"/>
      <c r="X63" s="214"/>
      <c r="Y63" s="211"/>
      <c r="Z63" s="211"/>
      <c r="AA63" s="211"/>
      <c r="AB63" s="211"/>
      <c r="AC63" s="211"/>
      <c r="AD63" s="211"/>
      <c r="AE63" s="213"/>
      <c r="AF63" s="214"/>
      <c r="AG63" s="214"/>
      <c r="AH63" s="214"/>
      <c r="AI63" s="214"/>
      <c r="AJ63" s="213"/>
      <c r="AK63" s="214"/>
      <c r="AL63" s="213"/>
      <c r="AM63" s="214"/>
      <c r="AN63" s="213"/>
      <c r="AO63" s="214"/>
      <c r="AP63" s="214"/>
      <c r="AQ63" s="213"/>
      <c r="AR63" s="214"/>
      <c r="AS63" s="214"/>
      <c r="AT63" s="214"/>
      <c r="AU63" s="213"/>
      <c r="AV63" s="214"/>
      <c r="AW63" s="213"/>
      <c r="AX63" s="214"/>
      <c r="AY63" s="213"/>
      <c r="AZ63" s="214"/>
      <c r="BA63" s="214"/>
      <c r="BB63" s="215"/>
    </row>
    <row r="64" spans="1:54" x14ac:dyDescent="0.2">
      <c r="A64" s="216" t="s">
        <v>26</v>
      </c>
      <c r="B64" s="217"/>
      <c r="C64" s="217"/>
      <c r="D64" s="217"/>
      <c r="E64" s="217"/>
      <c r="F64" s="218"/>
      <c r="G64" s="217"/>
      <c r="H64" s="218"/>
      <c r="I64" s="217"/>
      <c r="J64" s="217"/>
      <c r="K64" s="217"/>
      <c r="L64" s="217"/>
      <c r="M64" s="217"/>
      <c r="N64" s="217"/>
      <c r="O64" s="217"/>
      <c r="P64" s="217"/>
      <c r="Q64" s="218"/>
      <c r="R64" s="217"/>
      <c r="S64" s="217"/>
      <c r="T64" s="217"/>
      <c r="U64" s="217"/>
      <c r="V64" s="217"/>
      <c r="W64" s="217"/>
      <c r="X64" s="217"/>
      <c r="Y64" s="217"/>
      <c r="Z64" s="217"/>
      <c r="AA64" s="217"/>
      <c r="AB64" s="217"/>
      <c r="AC64" s="217"/>
      <c r="AD64" s="217"/>
      <c r="AE64" s="217"/>
      <c r="AF64" s="217"/>
      <c r="AG64" s="217"/>
      <c r="AH64" s="217"/>
      <c r="AI64" s="217"/>
      <c r="AJ64" s="219"/>
      <c r="AK64" s="217"/>
      <c r="AL64" s="219"/>
      <c r="AM64" s="217"/>
      <c r="AN64" s="218"/>
      <c r="AO64" s="217"/>
      <c r="AP64" s="217"/>
      <c r="AQ64" s="218"/>
      <c r="AR64" s="217"/>
      <c r="AS64" s="217"/>
      <c r="AT64" s="217"/>
      <c r="AU64" s="218"/>
      <c r="AV64" s="217"/>
      <c r="AW64" s="220"/>
      <c r="AX64" s="217"/>
      <c r="AY64" s="218"/>
      <c r="AZ64" s="221"/>
      <c r="BA64" s="217"/>
      <c r="BB64" s="222"/>
    </row>
    <row r="65" spans="1:54" x14ac:dyDescent="0.2">
      <c r="A65" s="223"/>
      <c r="B65" s="224"/>
      <c r="C65" s="225"/>
      <c r="D65" s="226"/>
      <c r="E65" s="227"/>
      <c r="F65" s="226"/>
      <c r="G65" s="227"/>
      <c r="H65" s="226"/>
      <c r="I65" s="227"/>
      <c r="J65" s="227"/>
      <c r="K65" s="227"/>
      <c r="L65" s="227"/>
      <c r="M65" s="227"/>
      <c r="N65" s="227"/>
      <c r="O65" s="227"/>
      <c r="P65" s="227"/>
      <c r="Q65" s="226"/>
      <c r="R65" s="227"/>
      <c r="S65" s="227"/>
      <c r="T65" s="227"/>
      <c r="U65" s="226"/>
      <c r="V65" s="227"/>
      <c r="W65" s="226"/>
      <c r="X65" s="227"/>
      <c r="Y65" s="224"/>
      <c r="Z65" s="224"/>
      <c r="AA65" s="224"/>
      <c r="AB65" s="224"/>
      <c r="AC65" s="224"/>
      <c r="AD65" s="224"/>
      <c r="AE65" s="226"/>
      <c r="AF65" s="227"/>
      <c r="AG65" s="227"/>
      <c r="AH65" s="227"/>
      <c r="AI65" s="227"/>
      <c r="AJ65" s="226"/>
      <c r="AK65" s="227"/>
      <c r="AL65" s="226"/>
      <c r="AM65" s="227"/>
      <c r="AN65" s="226"/>
      <c r="AO65" s="227"/>
      <c r="AP65" s="227"/>
      <c r="AQ65" s="226"/>
      <c r="AR65" s="227"/>
      <c r="AS65" s="227"/>
      <c r="AT65" s="227"/>
      <c r="AU65" s="226"/>
      <c r="AV65" s="227"/>
      <c r="AW65" s="226"/>
      <c r="AX65" s="227"/>
      <c r="AY65" s="226"/>
      <c r="AZ65" s="227"/>
      <c r="BA65" s="227"/>
      <c r="BB65" s="228"/>
    </row>
    <row r="66" spans="1:54" x14ac:dyDescent="0.2">
      <c r="A66" s="53" t="s">
        <v>28</v>
      </c>
      <c r="B66" s="54"/>
      <c r="C66" s="55"/>
      <c r="D66" s="56"/>
      <c r="E66" s="57"/>
      <c r="F66" s="56"/>
      <c r="G66" s="57"/>
      <c r="H66" s="56"/>
      <c r="I66" s="57"/>
      <c r="J66" s="57"/>
      <c r="K66" s="57"/>
      <c r="L66" s="57"/>
      <c r="M66" s="57"/>
      <c r="N66" s="57"/>
      <c r="O66" s="57"/>
      <c r="P66" s="57"/>
      <c r="Q66" s="56"/>
      <c r="R66" s="57"/>
      <c r="S66" s="57"/>
      <c r="T66" s="57"/>
      <c r="U66" s="56"/>
      <c r="V66" s="57"/>
      <c r="W66" s="56"/>
      <c r="X66" s="57"/>
      <c r="Y66" s="54"/>
      <c r="Z66" s="54"/>
      <c r="AA66" s="54"/>
      <c r="AB66" s="54"/>
      <c r="AC66" s="54"/>
      <c r="AD66" s="54"/>
      <c r="AE66" s="56"/>
      <c r="AF66" s="57"/>
      <c r="AG66" s="57"/>
      <c r="AH66" s="57"/>
      <c r="AI66" s="57"/>
      <c r="AJ66" s="56"/>
      <c r="AK66" s="57"/>
      <c r="AL66" s="56"/>
      <c r="AM66" s="57"/>
      <c r="AN66" s="56"/>
      <c r="AO66" s="57"/>
      <c r="AP66" s="57"/>
      <c r="AQ66" s="56"/>
      <c r="AR66" s="57"/>
      <c r="AS66" s="57"/>
      <c r="AT66" s="57"/>
      <c r="AU66" s="56"/>
      <c r="AV66" s="57"/>
      <c r="AW66" s="56"/>
      <c r="AX66" s="57"/>
      <c r="AY66" s="56"/>
      <c r="AZ66" s="57"/>
      <c r="BA66" s="57"/>
      <c r="BB66" s="58"/>
    </row>
    <row r="67" spans="1:54" x14ac:dyDescent="0.2">
      <c r="A67" s="183" t="s">
        <v>29</v>
      </c>
      <c r="B67" s="184"/>
      <c r="C67" s="184"/>
      <c r="D67" s="184"/>
      <c r="E67" s="184"/>
      <c r="F67" s="72"/>
      <c r="G67" s="184"/>
      <c r="H67" s="72"/>
      <c r="I67" s="184"/>
      <c r="J67" s="184"/>
      <c r="K67" s="184"/>
      <c r="L67" s="184"/>
      <c r="M67" s="184"/>
      <c r="N67" s="184"/>
      <c r="O67" s="184"/>
      <c r="P67" s="184"/>
      <c r="Q67" s="72"/>
      <c r="R67" s="184"/>
      <c r="S67" s="184"/>
      <c r="T67" s="184"/>
      <c r="U67" s="184"/>
      <c r="V67" s="184"/>
      <c r="W67" s="184"/>
      <c r="X67" s="184"/>
      <c r="Y67" s="184"/>
      <c r="Z67" s="184"/>
      <c r="AA67" s="184"/>
      <c r="AB67" s="184"/>
      <c r="AC67" s="184"/>
      <c r="AD67" s="184"/>
      <c r="AE67" s="184"/>
      <c r="AF67" s="184"/>
      <c r="AG67" s="184"/>
      <c r="AH67" s="184"/>
      <c r="AI67" s="184"/>
      <c r="AJ67" s="185"/>
      <c r="AK67" s="184"/>
      <c r="AL67" s="185"/>
      <c r="AM67" s="184"/>
      <c r="AN67" s="72"/>
      <c r="AO67" s="184"/>
      <c r="AP67" s="184"/>
      <c r="AQ67" s="72"/>
      <c r="AR67" s="184"/>
      <c r="AS67" s="184"/>
      <c r="AT67" s="184"/>
      <c r="AU67" s="72"/>
      <c r="AV67" s="184"/>
      <c r="AW67" s="229"/>
      <c r="AX67" s="184"/>
      <c r="AY67" s="72"/>
      <c r="AZ67" s="143"/>
      <c r="BA67" s="184"/>
      <c r="BB67" s="59"/>
    </row>
    <row r="68" spans="1:54" x14ac:dyDescent="0.2">
      <c r="A68" s="183" t="s">
        <v>30</v>
      </c>
      <c r="B68" s="184"/>
      <c r="C68" s="184"/>
      <c r="D68" s="184"/>
      <c r="E68" s="184"/>
      <c r="F68" s="72"/>
      <c r="G68" s="184"/>
      <c r="H68" s="72"/>
      <c r="I68" s="184"/>
      <c r="J68" s="184"/>
      <c r="K68" s="184"/>
      <c r="L68" s="184"/>
      <c r="M68" s="184"/>
      <c r="N68" s="184"/>
      <c r="O68" s="184"/>
      <c r="P68" s="184"/>
      <c r="Q68" s="72"/>
      <c r="R68" s="184"/>
      <c r="S68" s="184"/>
      <c r="T68" s="184"/>
      <c r="U68" s="184"/>
      <c r="V68" s="184"/>
      <c r="W68" s="184"/>
      <c r="X68" s="184"/>
      <c r="Y68" s="184"/>
      <c r="Z68" s="184"/>
      <c r="AA68" s="184"/>
      <c r="AB68" s="184"/>
      <c r="AC68" s="184"/>
      <c r="AD68" s="184"/>
      <c r="AE68" s="184"/>
      <c r="AF68" s="184"/>
      <c r="AG68" s="184"/>
      <c r="AH68" s="184"/>
      <c r="AI68" s="184"/>
      <c r="AJ68" s="185"/>
      <c r="AK68" s="184"/>
      <c r="AL68" s="185"/>
      <c r="AM68" s="184"/>
      <c r="AN68" s="72"/>
      <c r="AO68" s="184"/>
      <c r="AP68" s="184"/>
      <c r="AQ68" s="72"/>
      <c r="AR68" s="184"/>
      <c r="AS68" s="184"/>
      <c r="AT68" s="184"/>
      <c r="AU68" s="72"/>
      <c r="AV68" s="184"/>
      <c r="AW68" s="229"/>
      <c r="AX68" s="184"/>
      <c r="AY68" s="72"/>
      <c r="AZ68" s="143"/>
      <c r="BA68" s="184"/>
      <c r="BB68" s="59"/>
    </row>
    <row r="69" spans="1:54" x14ac:dyDescent="0.2">
      <c r="A69" s="183" t="s">
        <v>31</v>
      </c>
      <c r="B69" s="184"/>
      <c r="C69" s="184"/>
      <c r="D69" s="184"/>
      <c r="E69" s="184"/>
      <c r="F69" s="72"/>
      <c r="G69" s="184"/>
      <c r="H69" s="72"/>
      <c r="I69" s="184"/>
      <c r="J69" s="184"/>
      <c r="K69" s="184"/>
      <c r="L69" s="184"/>
      <c r="M69" s="184"/>
      <c r="N69" s="184"/>
      <c r="O69" s="184"/>
      <c r="P69" s="184"/>
      <c r="Q69" s="72"/>
      <c r="R69" s="184"/>
      <c r="S69" s="184"/>
      <c r="T69" s="184"/>
      <c r="U69" s="184"/>
      <c r="V69" s="184"/>
      <c r="W69" s="184"/>
      <c r="X69" s="184"/>
      <c r="Y69" s="184"/>
      <c r="Z69" s="184"/>
      <c r="AA69" s="184"/>
      <c r="AB69" s="184"/>
      <c r="AC69" s="184"/>
      <c r="AD69" s="184"/>
      <c r="AE69" s="184"/>
      <c r="AF69" s="184"/>
      <c r="AG69" s="184"/>
      <c r="AH69" s="184"/>
      <c r="AI69" s="184"/>
      <c r="AJ69" s="185"/>
      <c r="AK69" s="184"/>
      <c r="AL69" s="185"/>
      <c r="AM69" s="184"/>
      <c r="AN69" s="72"/>
      <c r="AO69" s="184"/>
      <c r="AP69" s="184"/>
      <c r="AQ69" s="72"/>
      <c r="AR69" s="184"/>
      <c r="AS69" s="184"/>
      <c r="AT69" s="184"/>
      <c r="AU69" s="72"/>
      <c r="AV69" s="184"/>
      <c r="AW69" s="229"/>
      <c r="AX69" s="184"/>
      <c r="AY69" s="72"/>
      <c r="AZ69" s="143"/>
      <c r="BA69" s="184"/>
      <c r="BB69" s="59"/>
    </row>
    <row r="70" spans="1:54" x14ac:dyDescent="0.2">
      <c r="A70" s="183" t="s">
        <v>32</v>
      </c>
      <c r="B70" s="184"/>
      <c r="C70" s="184"/>
      <c r="D70" s="184"/>
      <c r="E70" s="184"/>
      <c r="F70" s="72"/>
      <c r="G70" s="184"/>
      <c r="H70" s="72"/>
      <c r="I70" s="184"/>
      <c r="J70" s="184"/>
      <c r="K70" s="184"/>
      <c r="L70" s="184"/>
      <c r="M70" s="184"/>
      <c r="N70" s="184"/>
      <c r="O70" s="184"/>
      <c r="P70" s="184"/>
      <c r="Q70" s="72"/>
      <c r="R70" s="184"/>
      <c r="S70" s="184"/>
      <c r="T70" s="184"/>
      <c r="U70" s="184"/>
      <c r="V70" s="184"/>
      <c r="W70" s="184"/>
      <c r="X70" s="184"/>
      <c r="Y70" s="184"/>
      <c r="Z70" s="184"/>
      <c r="AA70" s="184"/>
      <c r="AB70" s="184"/>
      <c r="AC70" s="184"/>
      <c r="AD70" s="184"/>
      <c r="AE70" s="184"/>
      <c r="AF70" s="184"/>
      <c r="AG70" s="184"/>
      <c r="AH70" s="184"/>
      <c r="AI70" s="184"/>
      <c r="AJ70" s="185"/>
      <c r="AK70" s="184"/>
      <c r="AL70" s="185"/>
      <c r="AM70" s="184"/>
      <c r="AN70" s="72"/>
      <c r="AO70" s="184"/>
      <c r="AP70" s="184"/>
      <c r="AQ70" s="72"/>
      <c r="AR70" s="184"/>
      <c r="AS70" s="184"/>
      <c r="AT70" s="184"/>
      <c r="AU70" s="72"/>
      <c r="AV70" s="184"/>
      <c r="AW70" s="229"/>
      <c r="AX70" s="184"/>
      <c r="AY70" s="72"/>
      <c r="AZ70" s="143"/>
      <c r="BA70" s="184"/>
      <c r="BB70" s="59"/>
    </row>
    <row r="71" spans="1:54" x14ac:dyDescent="0.2">
      <c r="A71" s="183" t="s">
        <v>33</v>
      </c>
      <c r="B71" s="184"/>
      <c r="C71" s="184"/>
      <c r="D71" s="184"/>
      <c r="E71" s="184"/>
      <c r="F71" s="72"/>
      <c r="G71" s="184"/>
      <c r="H71" s="72"/>
      <c r="I71" s="184"/>
      <c r="J71" s="184"/>
      <c r="K71" s="184"/>
      <c r="L71" s="184"/>
      <c r="M71" s="184"/>
      <c r="N71" s="184"/>
      <c r="O71" s="184"/>
      <c r="P71" s="184"/>
      <c r="Q71" s="72"/>
      <c r="R71" s="184"/>
      <c r="S71" s="184"/>
      <c r="T71" s="184"/>
      <c r="U71" s="184"/>
      <c r="V71" s="184"/>
      <c r="W71" s="184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85"/>
      <c r="AK71" s="184"/>
      <c r="AL71" s="185"/>
      <c r="AM71" s="184"/>
      <c r="AN71" s="72"/>
      <c r="AO71" s="184"/>
      <c r="AP71" s="184"/>
      <c r="AQ71" s="72"/>
      <c r="AR71" s="184"/>
      <c r="AS71" s="184"/>
      <c r="AT71" s="184"/>
      <c r="AU71" s="72"/>
      <c r="AV71" s="184"/>
      <c r="AW71" s="229"/>
      <c r="AX71" s="184"/>
      <c r="AY71" s="72"/>
      <c r="AZ71" s="143"/>
      <c r="BA71" s="184"/>
      <c r="BB71" s="59"/>
    </row>
    <row r="72" spans="1:54" x14ac:dyDescent="0.2">
      <c r="A72" s="60"/>
      <c r="B72" s="61"/>
      <c r="C72" s="62"/>
      <c r="D72" s="63"/>
      <c r="E72" s="64"/>
      <c r="F72" s="63"/>
      <c r="G72" s="64"/>
      <c r="H72" s="63"/>
      <c r="I72" s="64"/>
      <c r="J72" s="64"/>
      <c r="K72" s="64"/>
      <c r="L72" s="64"/>
      <c r="M72" s="64"/>
      <c r="N72" s="64"/>
      <c r="O72" s="64"/>
      <c r="P72" s="64"/>
      <c r="Q72" s="63"/>
      <c r="R72" s="64"/>
      <c r="S72" s="64"/>
      <c r="T72" s="64"/>
      <c r="U72" s="63"/>
      <c r="V72" s="64"/>
      <c r="W72" s="63"/>
      <c r="X72" s="64"/>
      <c r="Y72" s="61"/>
      <c r="Z72" s="61"/>
      <c r="AA72" s="61"/>
      <c r="AB72" s="61"/>
      <c r="AC72" s="61"/>
      <c r="AD72" s="61"/>
      <c r="AE72" s="63"/>
      <c r="AF72" s="64"/>
      <c r="AG72" s="64"/>
      <c r="AH72" s="64"/>
      <c r="AI72" s="64"/>
      <c r="AJ72" s="63"/>
      <c r="AK72" s="64"/>
      <c r="AL72" s="63"/>
      <c r="AM72" s="64"/>
      <c r="AN72" s="63"/>
      <c r="AO72" s="64"/>
      <c r="AP72" s="64"/>
      <c r="AQ72" s="63"/>
      <c r="AR72" s="64"/>
      <c r="AS72" s="64"/>
      <c r="AT72" s="64"/>
      <c r="AU72" s="63"/>
      <c r="AV72" s="64"/>
      <c r="AW72" s="63"/>
      <c r="AX72" s="64"/>
      <c r="AY72" s="63"/>
      <c r="AZ72" s="64"/>
      <c r="BA72" s="64"/>
      <c r="BB72" s="65"/>
    </row>
    <row r="73" spans="1:54" x14ac:dyDescent="0.2">
      <c r="V73" s="203"/>
      <c r="X73" s="66"/>
    </row>
    <row r="74" spans="1:54" x14ac:dyDescent="0.2">
      <c r="V74" s="203"/>
      <c r="X74" s="66"/>
    </row>
    <row r="75" spans="1:54" x14ac:dyDescent="0.2">
      <c r="V75" s="203"/>
      <c r="X75" s="66"/>
    </row>
    <row r="76" spans="1:54" x14ac:dyDescent="0.2">
      <c r="V76" s="203"/>
      <c r="X76" s="66"/>
    </row>
    <row r="77" spans="1:54" x14ac:dyDescent="0.2">
      <c r="V77" s="203"/>
      <c r="X77" s="66"/>
    </row>
    <row r="78" spans="1:54" x14ac:dyDescent="0.2">
      <c r="V78" s="203"/>
      <c r="X78" s="66"/>
    </row>
    <row r="79" spans="1:54" x14ac:dyDescent="0.2">
      <c r="V79" s="203"/>
      <c r="X79" s="66"/>
    </row>
    <row r="80" spans="1:54" x14ac:dyDescent="0.2">
      <c r="V80" s="203"/>
      <c r="X80" s="66"/>
    </row>
    <row r="81" spans="22:24" x14ac:dyDescent="0.2">
      <c r="V81" s="203"/>
      <c r="X81" s="66"/>
    </row>
    <row r="82" spans="22:24" x14ac:dyDescent="0.2">
      <c r="V82" s="203"/>
      <c r="X82" s="66"/>
    </row>
    <row r="83" spans="22:24" x14ac:dyDescent="0.2">
      <c r="V83" s="203"/>
      <c r="X83" s="66"/>
    </row>
    <row r="84" spans="22:24" x14ac:dyDescent="0.2">
      <c r="V84" s="203"/>
      <c r="X84" s="66"/>
    </row>
    <row r="85" spans="22:24" x14ac:dyDescent="0.2">
      <c r="V85" s="203"/>
      <c r="X85" s="66"/>
    </row>
    <row r="86" spans="22:24" x14ac:dyDescent="0.2">
      <c r="V86" s="203"/>
      <c r="X86" s="66"/>
    </row>
    <row r="87" spans="22:24" x14ac:dyDescent="0.2">
      <c r="V87" s="203"/>
      <c r="X87" s="66"/>
    </row>
    <row r="88" spans="22:24" x14ac:dyDescent="0.2">
      <c r="V88" s="203"/>
      <c r="X88" s="66"/>
    </row>
    <row r="89" spans="22:24" x14ac:dyDescent="0.2">
      <c r="V89" s="203"/>
      <c r="X89" s="66"/>
    </row>
    <row r="90" spans="22:24" x14ac:dyDescent="0.2">
      <c r="V90" s="203"/>
      <c r="X90" s="66"/>
    </row>
  </sheetData>
  <sheetProtection algorithmName="SHA-512" hashValue="FnmR3Pcszrj5H4Y9batUVxavJ952/oYpLmw4YotW/IRFr36/WAIIGlj7uylmza+BzM2d4K3cGU5UMLIpUzsH7w==" saltValue="MF7sNwTYoh6QhEAz7n7qSg==" spinCount="100000" sheet="1" formatCells="0" formatColumns="0" formatRows="0"/>
  <mergeCells count="10">
    <mergeCell ref="D4:E4"/>
    <mergeCell ref="A4:C4"/>
    <mergeCell ref="Q4:T4"/>
    <mergeCell ref="U4:AD4"/>
    <mergeCell ref="F4:P4"/>
    <mergeCell ref="AE4:AI4"/>
    <mergeCell ref="AJ4:AM4"/>
    <mergeCell ref="AN4:AP4"/>
    <mergeCell ref="AQ4:AT4"/>
    <mergeCell ref="AU4:BB4"/>
  </mergeCells>
  <phoneticPr fontId="0" type="noConversion"/>
  <printOptions horizontalCentered="1" gridLines="1"/>
  <pageMargins left="0.25" right="0.25" top="0.21" bottom="0.28000000000000003" header="0.12" footer="0.17"/>
  <pageSetup paperSize="9" scale="56" fitToWidth="4" fitToHeight="100" orientation="landscape" r:id="rId1"/>
  <headerFooter alignWithMargins="0">
    <oddFooter>Page &amp;P of &amp;N</oddFooter>
  </headerFooter>
  <rowBreaks count="1" manualBreakCount="1">
    <brk id="37" max="51" man="1"/>
  </rowBreaks>
  <colBreaks count="3" manualBreakCount="3">
    <brk id="16" max="36" man="1"/>
    <brk id="30" max="36" man="1"/>
    <brk id="42" max="36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PSYCS Comparitive Tariffs</vt:lpstr>
      <vt:lpstr>'PSYCS Comparitive Tariffs'!Print_Area</vt:lpstr>
      <vt:lpstr>'PSYCS Comparitive Tariffs'!Print_Titles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Peet Kotzé</dc:creator>
  <cp:lastModifiedBy>Carl Pieterse</cp:lastModifiedBy>
  <cp:lastPrinted>2023-02-06T14:48:25Z</cp:lastPrinted>
  <dcterms:created xsi:type="dcterms:W3CDTF">2007-01-02T12:57:15Z</dcterms:created>
  <dcterms:modified xsi:type="dcterms:W3CDTF">2026-02-05T10:59:20Z</dcterms:modified>
</cp:coreProperties>
</file>